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928"/>
  <workbookPr/>
  <mc:AlternateContent xmlns:mc="http://schemas.openxmlformats.org/markup-compatibility/2006">
    <mc:Choice Requires="x15">
      <x15ac:absPath xmlns:x15ac="http://schemas.microsoft.com/office/spreadsheetml/2010/11/ac" url="C:\Users\happy\Documents\01_FP_Work_Izumi\1-20_2023年提出データ\HP掲載ツール\"/>
    </mc:Choice>
  </mc:AlternateContent>
  <xr:revisionPtr revIDLastSave="0" documentId="13_ncr:48009_{BB59BC71-4774-44AC-9D96-FBA40CEC7F31}" xr6:coauthVersionLast="47" xr6:coauthVersionMax="47" xr10:uidLastSave="{00000000-0000-0000-0000-000000000000}"/>
  <bookViews>
    <workbookView xWindow="257" yWindow="737" windowWidth="21600" windowHeight="11100"/>
  </bookViews>
  <sheets>
    <sheet name="住宅資金" sheetId="2" r:id="rId1"/>
    <sheet name="計算シート" sheetId="1" state="hidden" r:id="rId2"/>
  </sheets>
  <calcPr calcId="191029"/>
</workbook>
</file>

<file path=xl/calcChain.xml><?xml version="1.0" encoding="utf-8"?>
<calcChain xmlns="http://schemas.openxmlformats.org/spreadsheetml/2006/main">
  <c r="H66" i="1" l="1"/>
  <c r="H70" i="1" s="1"/>
  <c r="H72" i="1"/>
  <c r="H74" i="1"/>
  <c r="H83" i="1"/>
  <c r="H55" i="1"/>
  <c r="H8" i="1"/>
  <c r="H10" i="1"/>
  <c r="H12" i="1"/>
  <c r="H14" i="1"/>
  <c r="B21" i="1"/>
  <c r="H21" i="1" s="1"/>
  <c r="H27" i="1" s="1"/>
  <c r="F21" i="2" s="1"/>
  <c r="H17" i="1" l="1"/>
  <c r="F15" i="2" s="1"/>
  <c r="F51" i="2"/>
  <c r="H77" i="1"/>
  <c r="H31" i="1" l="1"/>
  <c r="H38" i="1" s="1"/>
  <c r="H81" i="1"/>
  <c r="H86" i="1" s="1"/>
  <c r="F55" i="2" s="1"/>
  <c r="F53" i="2"/>
  <c r="F23" i="2" l="1"/>
  <c r="H57" i="1"/>
  <c r="H62" i="1" s="1"/>
  <c r="F37" i="2" s="1"/>
  <c r="F39" i="2" s="1"/>
  <c r="F31" i="2"/>
</calcChain>
</file>

<file path=xl/sharedStrings.xml><?xml version="1.0" encoding="utf-8"?>
<sst xmlns="http://schemas.openxmlformats.org/spreadsheetml/2006/main" count="139" uniqueCount="86">
  <si>
    <t>　÷　12ヶ月</t>
  </si>
  <si>
    <t>自己資金（贈与分も含む）</t>
  </si>
  <si>
    <t>諸費用合計</t>
  </si>
  <si>
    <t>購入価格の目安</t>
  </si>
  <si>
    <t>既に準備した資金　</t>
  </si>
  <si>
    <t>親からの援助</t>
  </si>
  <si>
    <t>住宅取得までの年数　</t>
  </si>
  <si>
    <t>年間貯蓄目標額　</t>
  </si>
  <si>
    <t>住宅資金計画</t>
    <rPh sb="0" eb="2">
      <t>ジュウタク</t>
    </rPh>
    <rPh sb="2" eb="4">
      <t>シキン</t>
    </rPh>
    <rPh sb="4" eb="6">
      <t>ケイカク</t>
    </rPh>
    <phoneticPr fontId="2"/>
  </si>
  <si>
    <t>（いくらの家が買えるか？　毎年いくら貯めればいいか？）</t>
    <rPh sb="5" eb="6">
      <t>イエ</t>
    </rPh>
    <rPh sb="7" eb="8">
      <t>カ</t>
    </rPh>
    <rPh sb="13" eb="15">
      <t>マイトシ</t>
    </rPh>
    <rPh sb="18" eb="19">
      <t>タ</t>
    </rPh>
    <phoneticPr fontId="2"/>
  </si>
  <si>
    <t>毎月いくら返せる?</t>
    <rPh sb="0" eb="2">
      <t>マイツキ</t>
    </rPh>
    <rPh sb="5" eb="6">
      <t>カエ</t>
    </rPh>
    <phoneticPr fontId="2"/>
  </si>
  <si>
    <t>＜家計から見た返済額の目安＞</t>
    <rPh sb="1" eb="3">
      <t>カケイ</t>
    </rPh>
    <rPh sb="5" eb="6">
      <t>ミ</t>
    </rPh>
    <rPh sb="7" eb="9">
      <t>ヘンサイ</t>
    </rPh>
    <rPh sb="9" eb="10">
      <t>ガク</t>
    </rPh>
    <rPh sb="11" eb="13">
      <t>メヤス</t>
    </rPh>
    <phoneticPr fontId="2"/>
  </si>
  <si>
    <t>家賃</t>
    <rPh sb="0" eb="2">
      <t>ヤチン</t>
    </rPh>
    <phoneticPr fontId="2"/>
  </si>
  <si>
    <t>＋</t>
    <phoneticPr fontId="2"/>
  </si>
  <si>
    <t>万円</t>
    <rPh sb="0" eb="2">
      <t>マンエン</t>
    </rPh>
    <phoneticPr fontId="2"/>
  </si>
  <si>
    <t>管理費など</t>
    <rPh sb="0" eb="3">
      <t>カンリヒ</t>
    </rPh>
    <phoneticPr fontId="2"/>
  </si>
  <si>
    <t>住宅取得後不要となる費用</t>
    <rPh sb="0" eb="2">
      <t>ジュウタク</t>
    </rPh>
    <rPh sb="2" eb="4">
      <t>シュトク</t>
    </rPh>
    <rPh sb="4" eb="5">
      <t>ゴ</t>
    </rPh>
    <rPh sb="5" eb="7">
      <t>フヨウ</t>
    </rPh>
    <rPh sb="10" eb="12">
      <t>ヒヨウ</t>
    </rPh>
    <phoneticPr fontId="2"/>
  </si>
  <si>
    <t>＋</t>
    <phoneticPr fontId="2"/>
  </si>
  <si>
    <t>住宅取得のための積立額</t>
    <rPh sb="0" eb="2">
      <t>ジュウタク</t>
    </rPh>
    <rPh sb="2" eb="4">
      <t>シュトク</t>
    </rPh>
    <rPh sb="8" eb="10">
      <t>ツミタテ</t>
    </rPh>
    <rPh sb="10" eb="11">
      <t>ガク</t>
    </rPh>
    <phoneticPr fontId="2"/>
  </si>
  <si>
    <t>①家計から見た返済可能月額</t>
    <rPh sb="1" eb="3">
      <t>カケイ</t>
    </rPh>
    <rPh sb="5" eb="6">
      <t>ミ</t>
    </rPh>
    <rPh sb="7" eb="9">
      <t>ヘンサイ</t>
    </rPh>
    <rPh sb="9" eb="11">
      <t>カノウ</t>
    </rPh>
    <rPh sb="11" eb="13">
      <t>ゲツガク</t>
    </rPh>
    <phoneticPr fontId="2"/>
  </si>
  <si>
    <t>＝</t>
    <phoneticPr fontId="2"/>
  </si>
  <si>
    <t>･･･A</t>
    <phoneticPr fontId="2"/>
  </si>
  <si>
    <t>＜年収から見た返済可能額＞</t>
    <rPh sb="1" eb="3">
      <t>ネンシュウ</t>
    </rPh>
    <rPh sb="5" eb="6">
      <t>ミ</t>
    </rPh>
    <rPh sb="7" eb="9">
      <t>ヘンサイ</t>
    </rPh>
    <rPh sb="9" eb="11">
      <t>カノウ</t>
    </rPh>
    <rPh sb="11" eb="12">
      <t>ガク</t>
    </rPh>
    <phoneticPr fontId="2"/>
  </si>
  <si>
    <t>（年収）</t>
    <rPh sb="1" eb="3">
      <t>ネンシュウ</t>
    </rPh>
    <phoneticPr fontId="2"/>
  </si>
  <si>
    <t>÷</t>
    <phoneticPr fontId="2"/>
  </si>
  <si>
    <t>②年収から見た返済可能月額</t>
    <phoneticPr fontId="2"/>
  </si>
  <si>
    <t>＝</t>
    <phoneticPr fontId="2"/>
  </si>
  <si>
    <t>･･･B</t>
    <phoneticPr fontId="2"/>
  </si>
  <si>
    <t>上記AorBのうち、いずれか小さい方</t>
    <phoneticPr fontId="2"/>
  </si>
  <si>
    <t>ムリのない返済可能月額</t>
    <phoneticPr fontId="2"/>
  </si>
  <si>
    <t>･･･C</t>
    <phoneticPr fontId="2"/>
  </si>
  <si>
    <t>ローンはいくら借りられる？（返済可能額から計算）</t>
    <rPh sb="7" eb="8">
      <t>シャク</t>
    </rPh>
    <rPh sb="14" eb="16">
      <t>ヘンサイ</t>
    </rPh>
    <rPh sb="16" eb="18">
      <t>カノウ</t>
    </rPh>
    <rPh sb="18" eb="19">
      <t>ガク</t>
    </rPh>
    <rPh sb="21" eb="23">
      <t>ケイサン</t>
    </rPh>
    <phoneticPr fontId="2"/>
  </si>
  <si>
    <r>
      <t>下の表から、</t>
    </r>
    <r>
      <rPr>
        <sz val="12"/>
        <color indexed="14"/>
        <rFont val="ＭＳ Ｐ明朝"/>
        <family val="1"/>
        <charset val="128"/>
      </rPr>
      <t>毎月返済額（Cの金額）</t>
    </r>
    <r>
      <rPr>
        <sz val="12"/>
        <rFont val="ＭＳ Ｐ明朝"/>
        <family val="1"/>
        <charset val="128"/>
      </rPr>
      <t>と返済期間の交わる数字をピックアップ</t>
    </r>
    <rPh sb="0" eb="1">
      <t>シタ</t>
    </rPh>
    <rPh sb="2" eb="3">
      <t>ヒョウ</t>
    </rPh>
    <rPh sb="6" eb="8">
      <t>マイツキ</t>
    </rPh>
    <rPh sb="8" eb="10">
      <t>ヘンサイ</t>
    </rPh>
    <rPh sb="10" eb="11">
      <t>ガク</t>
    </rPh>
    <rPh sb="14" eb="16">
      <t>キンガク</t>
    </rPh>
    <rPh sb="18" eb="20">
      <t>ヘンサイ</t>
    </rPh>
    <rPh sb="20" eb="22">
      <t>キカン</t>
    </rPh>
    <rPh sb="23" eb="24">
      <t>マジ</t>
    </rPh>
    <rPh sb="26" eb="28">
      <t>スウジ</t>
    </rPh>
    <phoneticPr fontId="2"/>
  </si>
  <si>
    <t>　　　　↓</t>
    <phoneticPr fontId="2"/>
  </si>
  <si>
    <t>借入可能額</t>
    <rPh sb="0" eb="1">
      <t>シャク</t>
    </rPh>
    <rPh sb="1" eb="2">
      <t>イリ</t>
    </rPh>
    <rPh sb="2" eb="5">
      <t>カノウガク</t>
    </rPh>
    <phoneticPr fontId="2"/>
  </si>
  <si>
    <t>約</t>
    <rPh sb="0" eb="1">
      <t>ヤク</t>
    </rPh>
    <phoneticPr fontId="2"/>
  </si>
  <si>
    <t>･･･D</t>
    <phoneticPr fontId="2"/>
  </si>
  <si>
    <t>いくらの家が買える？</t>
    <phoneticPr fontId="2"/>
  </si>
  <si>
    <t>Dの金額</t>
    <rPh sb="2" eb="4">
      <t>キンガク</t>
    </rPh>
    <phoneticPr fontId="2"/>
  </si>
  <si>
    <t>＋</t>
    <phoneticPr fontId="2"/>
  </si>
  <si>
    <t>－</t>
    <phoneticPr fontId="2"/>
  </si>
  <si>
    <t>＝</t>
    <phoneticPr fontId="2"/>
  </si>
  <si>
    <t>住宅資金はいくら貯めればいい？</t>
    <phoneticPr fontId="2"/>
  </si>
  <si>
    <t>住宅購入希望額</t>
    <phoneticPr fontId="2"/>
  </si>
  <si>
    <t>×</t>
    <phoneticPr fontId="2"/>
  </si>
  <si>
    <t>頭金として準備したい額</t>
    <rPh sb="5" eb="7">
      <t>ジュンビ</t>
    </rPh>
    <rPh sb="10" eb="11">
      <t>ガク</t>
    </rPh>
    <phoneticPr fontId="2"/>
  </si>
  <si>
    <t>これから準備する金額　　　　　　　　　　</t>
    <phoneticPr fontId="2"/>
  </si>
  <si>
    <t>･･･E</t>
    <phoneticPr fontId="2"/>
  </si>
  <si>
    <t>毎年いくら貯めればいい？</t>
    <phoneticPr fontId="2"/>
  </si>
  <si>
    <t>Eの金額</t>
    <rPh sb="2" eb="4">
      <t>キンガク</t>
    </rPh>
    <phoneticPr fontId="2"/>
  </si>
  <si>
    <t>÷</t>
    <phoneticPr fontId="2"/>
  </si>
  <si>
    <t>年</t>
    <rPh sb="0" eb="1">
      <t>ネン</t>
    </rPh>
    <phoneticPr fontId="2"/>
  </si>
  <si>
    <t>＝</t>
    <phoneticPr fontId="2"/>
  </si>
  <si>
    <t>家計から見た返済額の目安</t>
    <rPh sb="0" eb="2">
      <t>カケイ</t>
    </rPh>
    <rPh sb="4" eb="5">
      <t>ミ</t>
    </rPh>
    <rPh sb="6" eb="8">
      <t>ヘンサイ</t>
    </rPh>
    <rPh sb="8" eb="9">
      <t>ガク</t>
    </rPh>
    <rPh sb="10" eb="12">
      <t>メヤス</t>
    </rPh>
    <phoneticPr fontId="2"/>
  </si>
  <si>
    <t>年収から見た返済可能額</t>
    <rPh sb="0" eb="2">
      <t>ネンシュウ</t>
    </rPh>
    <rPh sb="4" eb="5">
      <t>ミ</t>
    </rPh>
    <rPh sb="6" eb="8">
      <t>ヘンサイ</t>
    </rPh>
    <rPh sb="8" eb="10">
      <t>カノウ</t>
    </rPh>
    <rPh sb="10" eb="11">
      <t>ガク</t>
    </rPh>
    <phoneticPr fontId="2"/>
  </si>
  <si>
    <t>②年収から見た返済可能月額</t>
    <phoneticPr fontId="2"/>
  </si>
  <si>
    <t>ムリのない返済可能月額</t>
    <phoneticPr fontId="2"/>
  </si>
  <si>
    <t>①・②のいずれか小さい方</t>
    <rPh sb="8" eb="9">
      <t>チイ</t>
    </rPh>
    <rPh sb="11" eb="12">
      <t>ホウ</t>
    </rPh>
    <phoneticPr fontId="2"/>
  </si>
  <si>
    <t>予定返済期間</t>
    <rPh sb="0" eb="2">
      <t>ヨテイ</t>
    </rPh>
    <rPh sb="2" eb="4">
      <t>ヘンサイ</t>
    </rPh>
    <rPh sb="4" eb="6">
      <t>キカン</t>
    </rPh>
    <phoneticPr fontId="2"/>
  </si>
  <si>
    <t>借入金利</t>
    <rPh sb="0" eb="2">
      <t>カリイレ</t>
    </rPh>
    <rPh sb="2" eb="4">
      <t>キンリ</t>
    </rPh>
    <phoneticPr fontId="2"/>
  </si>
  <si>
    <t>％</t>
    <phoneticPr fontId="2"/>
  </si>
  <si>
    <t>～いくらの家が買えるか？　毎年いくら貯めればいいか？～</t>
    <rPh sb="5" eb="6">
      <t>イエ</t>
    </rPh>
    <rPh sb="7" eb="8">
      <t>カ</t>
    </rPh>
    <rPh sb="13" eb="15">
      <t>マイトシ</t>
    </rPh>
    <rPh sb="18" eb="19">
      <t>タ</t>
    </rPh>
    <phoneticPr fontId="2"/>
  </si>
  <si>
    <t>自己資金</t>
    <phoneticPr fontId="2"/>
  </si>
  <si>
    <t>購入価格の目安</t>
    <rPh sb="0" eb="2">
      <t>コウニュウ</t>
    </rPh>
    <rPh sb="2" eb="4">
      <t>カカク</t>
    </rPh>
    <rPh sb="5" eb="7">
      <t>メヤス</t>
    </rPh>
    <phoneticPr fontId="2"/>
  </si>
  <si>
    <t>将来の住宅購入に向けての資金計画</t>
    <rPh sb="0" eb="2">
      <t>ショウライ</t>
    </rPh>
    <rPh sb="3" eb="5">
      <t>ジュウタク</t>
    </rPh>
    <rPh sb="5" eb="7">
      <t>コウニュウ</t>
    </rPh>
    <rPh sb="8" eb="9">
      <t>ム</t>
    </rPh>
    <rPh sb="12" eb="14">
      <t>シキン</t>
    </rPh>
    <rPh sb="14" eb="16">
      <t>ケイカク</t>
    </rPh>
    <phoneticPr fontId="2"/>
  </si>
  <si>
    <t>住宅の購入希望額</t>
    <phoneticPr fontId="2"/>
  </si>
  <si>
    <t>住宅取得までの目標年数</t>
    <rPh sb="0" eb="2">
      <t>ジュウタク</t>
    </rPh>
    <rPh sb="2" eb="4">
      <t>シュトク</t>
    </rPh>
    <rPh sb="7" eb="9">
      <t>モクヒョウ</t>
    </rPh>
    <rPh sb="9" eb="11">
      <t>ネンスウ</t>
    </rPh>
    <phoneticPr fontId="2"/>
  </si>
  <si>
    <t>既に準備している資金　</t>
    <phoneticPr fontId="2"/>
  </si>
  <si>
    <t>物件価格の２５%</t>
    <rPh sb="0" eb="2">
      <t>ブッケン</t>
    </rPh>
    <rPh sb="2" eb="4">
      <t>カカク</t>
    </rPh>
    <phoneticPr fontId="2"/>
  </si>
  <si>
    <t>　　部分に必要な情報を入力してください。　　部分には計算結果が表示されます。</t>
    <rPh sb="2" eb="4">
      <t>ブブン</t>
    </rPh>
    <rPh sb="5" eb="7">
      <t>ヒツヨウ</t>
    </rPh>
    <rPh sb="8" eb="10">
      <t>ジョウホウ</t>
    </rPh>
    <rPh sb="11" eb="13">
      <t>ニュウリョク</t>
    </rPh>
    <phoneticPr fontId="2"/>
  </si>
  <si>
    <t>頭金不足分</t>
    <rPh sb="0" eb="2">
      <t>アタマキン</t>
    </rPh>
    <rPh sb="2" eb="5">
      <t>フソクブン</t>
    </rPh>
    <phoneticPr fontId="2"/>
  </si>
  <si>
    <t>注： 試算結果の数値は概算です。実際の金額とは異なる場合がありますので御了承ください。</t>
    <rPh sb="0" eb="1">
      <t>チュウ</t>
    </rPh>
    <rPh sb="3" eb="5">
      <t>シサン</t>
    </rPh>
    <rPh sb="5" eb="7">
      <t>ケッカ</t>
    </rPh>
    <rPh sb="8" eb="10">
      <t>スウチ</t>
    </rPh>
    <rPh sb="11" eb="13">
      <t>ガイサン</t>
    </rPh>
    <rPh sb="16" eb="18">
      <t>ジッサイ</t>
    </rPh>
    <rPh sb="19" eb="21">
      <t>キンガク</t>
    </rPh>
    <rPh sb="23" eb="24">
      <t>コト</t>
    </rPh>
    <rPh sb="26" eb="28">
      <t>バアイ</t>
    </rPh>
    <rPh sb="35" eb="36">
      <t>ゴ</t>
    </rPh>
    <rPh sb="36" eb="38">
      <t>リョウショウ</t>
    </rPh>
    <phoneticPr fontId="2"/>
  </si>
  <si>
    <t>諸費用の目安</t>
    <rPh sb="0" eb="3">
      <t>ショヒヨウ</t>
    </rPh>
    <rPh sb="4" eb="6">
      <t>メヤス</t>
    </rPh>
    <phoneticPr fontId="2"/>
  </si>
  <si>
    <t>購入時には物件価格に応じて登録免許税などの税金、保険料などの諸費用が必要となります</t>
    <rPh sb="0" eb="2">
      <t>コウニュウ</t>
    </rPh>
    <rPh sb="2" eb="3">
      <t>ジ</t>
    </rPh>
    <rPh sb="5" eb="7">
      <t>ブッケン</t>
    </rPh>
    <rPh sb="7" eb="9">
      <t>カカク</t>
    </rPh>
    <rPh sb="10" eb="11">
      <t>オウ</t>
    </rPh>
    <rPh sb="13" eb="15">
      <t>トウロク</t>
    </rPh>
    <rPh sb="15" eb="18">
      <t>メンキョゼイ</t>
    </rPh>
    <rPh sb="21" eb="23">
      <t>ゼイキン</t>
    </rPh>
    <rPh sb="24" eb="27">
      <t>ホケンリョウ</t>
    </rPh>
    <rPh sb="30" eb="31">
      <t>ショ</t>
    </rPh>
    <rPh sb="31" eb="33">
      <t>ヒヨウ</t>
    </rPh>
    <rPh sb="34" eb="36">
      <t>ヒツヨウ</t>
    </rPh>
    <phoneticPr fontId="2"/>
  </si>
  <si>
    <t>税込年収　</t>
    <rPh sb="0" eb="2">
      <t>ゼイコ</t>
    </rPh>
    <rPh sb="2" eb="4">
      <t>ネンシュウ</t>
    </rPh>
    <phoneticPr fontId="2"/>
  </si>
  <si>
    <t>月収相当額の５分の１、万円未満四捨五入</t>
    <rPh sb="0" eb="2">
      <t>ゲッシュウ</t>
    </rPh>
    <rPh sb="2" eb="4">
      <t>ソウトウ</t>
    </rPh>
    <rPh sb="4" eb="5">
      <t>ガク</t>
    </rPh>
    <rPh sb="7" eb="8">
      <t>ブン</t>
    </rPh>
    <rPh sb="11" eb="13">
      <t>マンエン</t>
    </rPh>
    <rPh sb="13" eb="15">
      <t>ミマン</t>
    </rPh>
    <rPh sb="15" eb="19">
      <t>シシャゴニュウ</t>
    </rPh>
    <phoneticPr fontId="2"/>
  </si>
  <si>
    <t>貯蓄額、親からの援助金なども含む</t>
    <rPh sb="10" eb="11">
      <t>キン</t>
    </rPh>
    <phoneticPr fontId="2"/>
  </si>
  <si>
    <t>「購入価格の目安」額の5％で算出、諸費用は新築で物件価格の約5～7%、中古で約10%</t>
    <rPh sb="1" eb="3">
      <t>コウニュウ</t>
    </rPh>
    <rPh sb="3" eb="5">
      <t>カカク</t>
    </rPh>
    <rPh sb="6" eb="8">
      <t>メヤス</t>
    </rPh>
    <rPh sb="9" eb="10">
      <t>ガク</t>
    </rPh>
    <rPh sb="14" eb="16">
      <t>サンシュツ</t>
    </rPh>
    <rPh sb="17" eb="20">
      <t>ショヒヨウ</t>
    </rPh>
    <rPh sb="21" eb="23">
      <t>シンチク</t>
    </rPh>
    <rPh sb="29" eb="30">
      <t>ヤク</t>
    </rPh>
    <rPh sb="35" eb="37">
      <t>チュウコ</t>
    </rPh>
    <rPh sb="38" eb="39">
      <t>ヤク</t>
    </rPh>
    <phoneticPr fontId="2"/>
  </si>
  <si>
    <t>親から受けられる援助金</t>
    <rPh sb="0" eb="1">
      <t>オヤ</t>
    </rPh>
    <rPh sb="3" eb="4">
      <t>ウ</t>
    </rPh>
    <rPh sb="8" eb="10">
      <t>エンジョ</t>
    </rPh>
    <rPh sb="10" eb="11">
      <t>キン</t>
    </rPh>
    <phoneticPr fontId="2"/>
  </si>
  <si>
    <t>注）　</t>
  </si>
  <si>
    <t>by Akiko Izumi</t>
    <phoneticPr fontId="2"/>
  </si>
  <si>
    <t>・この試算ツールは、一般の皆さまがご自身のライフプランおよびマネー＆キャリアプランを考えるうえで活用していただくために掲載しています。</t>
    <phoneticPr fontId="26"/>
  </si>
  <si>
    <t>　雑誌や新聞、HP、セミナー資料などへ無断転載することはお断りいたします。</t>
    <phoneticPr fontId="2"/>
  </si>
  <si>
    <r>
      <t>いくらのローンが借りられる？</t>
    </r>
    <r>
      <rPr>
        <sz val="12"/>
        <color theme="9" tint="-0.249977111117893"/>
        <rFont val="ＭＳ Ｐゴシック"/>
        <family val="3"/>
        <charset val="128"/>
      </rPr>
      <t>（ムリのない返済可能月額から試算）</t>
    </r>
    <rPh sb="8" eb="9">
      <t>シャク</t>
    </rPh>
    <rPh sb="20" eb="22">
      <t>ヘンサイ</t>
    </rPh>
    <rPh sb="22" eb="24">
      <t>カノウ</t>
    </rPh>
    <rPh sb="24" eb="25">
      <t>ツキ</t>
    </rPh>
    <rPh sb="25" eb="26">
      <t>ガク</t>
    </rPh>
    <rPh sb="28" eb="30">
      <t>シサン</t>
    </rPh>
    <phoneticPr fontId="2"/>
  </si>
  <si>
    <r>
      <t>いくらの家が買える？</t>
    </r>
    <r>
      <rPr>
        <sz val="12"/>
        <color theme="9" tint="-0.249977111117893"/>
        <rFont val="ＭＳ Ｐゴシック"/>
        <family val="3"/>
        <charset val="128"/>
      </rPr>
      <t>（借入可能額から試算）</t>
    </r>
    <rPh sb="4" eb="5">
      <t>イエ</t>
    </rPh>
    <rPh sb="6" eb="7">
      <t>カ</t>
    </rPh>
    <rPh sb="11" eb="13">
      <t>カリイレ</t>
    </rPh>
    <rPh sb="13" eb="15">
      <t>カノウ</t>
    </rPh>
    <rPh sb="15" eb="16">
      <t>ガク</t>
    </rPh>
    <rPh sb="18" eb="20">
      <t>シサン</t>
    </rPh>
    <phoneticPr fontId="2"/>
  </si>
  <si>
    <r>
      <t>家賃　</t>
    </r>
    <r>
      <rPr>
        <b/>
        <sz val="12"/>
        <color rgb="FFC00000"/>
        <rFont val="ＭＳ Ｐゴシック"/>
        <family val="3"/>
        <charset val="128"/>
      </rPr>
      <t>(以下全て月額）</t>
    </r>
    <rPh sb="0" eb="2">
      <t>ヤチン</t>
    </rPh>
    <rPh sb="4" eb="6">
      <t>イカ</t>
    </rPh>
    <rPh sb="6" eb="7">
      <t>スベ</t>
    </rPh>
    <rPh sb="8" eb="10">
      <t>ゲツガク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</si>
</sst>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00_ "/>
  </numFmts>
  <fonts count="38" x14ac:knownFonts="1">
    <font>
      <sz val="10.5"/>
      <name val="ＭＳ 明朝"/>
      <family val="1"/>
      <charset val="128"/>
    </font>
    <font>
      <sz val="10.5"/>
      <name val="ＭＳ 明朝"/>
      <family val="1"/>
      <charset val="128"/>
    </font>
    <font>
      <sz val="6"/>
      <name val="ＭＳ 明朝"/>
      <family val="1"/>
      <charset val="128"/>
    </font>
    <font>
      <b/>
      <sz val="14"/>
      <color indexed="12"/>
      <name val="ＭＳ Ｐゴシック"/>
      <family val="3"/>
      <charset val="128"/>
    </font>
    <font>
      <sz val="12"/>
      <name val="ＭＳ Ｐ明朝"/>
      <family val="1"/>
      <charset val="128"/>
    </font>
    <font>
      <b/>
      <sz val="11"/>
      <color indexed="12"/>
      <name val="ＭＳ Ｐゴシック"/>
      <family val="3"/>
      <charset val="128"/>
    </font>
    <font>
      <b/>
      <sz val="14"/>
      <color indexed="12"/>
      <name val="ＭＳ Ｐ明朝"/>
      <family val="1"/>
      <charset val="128"/>
    </font>
    <font>
      <b/>
      <sz val="12"/>
      <color indexed="17"/>
      <name val="ＭＳ Ｐゴシック"/>
      <family val="3"/>
      <charset val="128"/>
    </font>
    <font>
      <b/>
      <sz val="12"/>
      <color indexed="17"/>
      <name val="ＭＳ Ｐ明朝"/>
      <family val="1"/>
      <charset val="128"/>
    </font>
    <font>
      <b/>
      <sz val="12"/>
      <color indexed="48"/>
      <name val="ＭＳ Ｐ明朝"/>
      <family val="1"/>
      <charset val="128"/>
    </font>
    <font>
      <b/>
      <sz val="12"/>
      <name val="ＭＳ Ｐ明朝"/>
      <family val="1"/>
      <charset val="128"/>
    </font>
    <font>
      <sz val="12"/>
      <color indexed="48"/>
      <name val="ＭＳ Ｐ明朝"/>
      <family val="1"/>
      <charset val="128"/>
    </font>
    <font>
      <b/>
      <sz val="12"/>
      <color indexed="14"/>
      <name val="ＭＳ Ｐ明朝"/>
      <family val="1"/>
      <charset val="128"/>
    </font>
    <font>
      <sz val="12"/>
      <color indexed="14"/>
      <name val="ＭＳ Ｐ明朝"/>
      <family val="1"/>
      <charset val="128"/>
    </font>
    <font>
      <b/>
      <sz val="12"/>
      <color indexed="52"/>
      <name val="ＭＳ Ｐ明朝"/>
      <family val="1"/>
      <charset val="128"/>
    </font>
    <font>
      <sz val="12"/>
      <color indexed="52"/>
      <name val="ＭＳ Ｐ明朝"/>
      <family val="1"/>
      <charset val="128"/>
    </font>
    <font>
      <b/>
      <sz val="12"/>
      <color indexed="54"/>
      <name val="ＭＳ Ｐ明朝"/>
      <family val="1"/>
      <charset val="128"/>
    </font>
    <font>
      <sz val="12"/>
      <color indexed="54"/>
      <name val="ＭＳ Ｐ明朝"/>
      <family val="1"/>
      <charset val="128"/>
    </font>
    <font>
      <sz val="10"/>
      <color indexed="57"/>
      <name val="ＭＳ Ｐ明朝"/>
      <family val="1"/>
      <charset val="128"/>
    </font>
    <font>
      <sz val="12"/>
      <name val="ＭＳ Ｐゴシック"/>
      <family val="3"/>
      <charset val="128"/>
    </font>
    <font>
      <b/>
      <sz val="12"/>
      <color indexed="48"/>
      <name val="ＭＳ Ｐゴシック"/>
      <family val="3"/>
      <charset val="128"/>
    </font>
    <font>
      <b/>
      <sz val="12"/>
      <name val="ＭＳ Ｐゴシック"/>
      <family val="3"/>
      <charset val="128"/>
    </font>
    <font>
      <b/>
      <sz val="12"/>
      <color indexed="52"/>
      <name val="ＭＳ Ｐゴシック"/>
      <family val="3"/>
      <charset val="128"/>
    </font>
    <font>
      <sz val="10"/>
      <color indexed="57"/>
      <name val="ＭＳ Ｐゴシック"/>
      <family val="3"/>
      <charset val="128"/>
    </font>
    <font>
      <sz val="12"/>
      <color indexed="43"/>
      <name val="ＭＳ Ｐゴシック"/>
      <family val="3"/>
      <charset val="128"/>
    </font>
    <font>
      <sz val="9"/>
      <name val="ＭＳ Ｐゴシック"/>
      <family val="3"/>
      <charset val="128"/>
    </font>
    <font>
      <sz val="6"/>
      <name val="ＭＳ Ｐゴシック"/>
      <family val="3"/>
      <charset val="128"/>
    </font>
    <font>
      <sz val="9"/>
      <color indexed="18"/>
      <name val="ＭＳ Ｐゴシック"/>
      <family val="3"/>
      <charset val="128"/>
    </font>
    <font>
      <sz val="10"/>
      <name val="ＭＳ Ｐゴシック"/>
      <family val="3"/>
      <charset val="128"/>
    </font>
    <font>
      <b/>
      <sz val="10"/>
      <name val="ＭＳ Ｐゴシック"/>
      <family val="3"/>
      <charset val="128"/>
    </font>
    <font>
      <b/>
      <sz val="12"/>
      <color theme="4" tint="-0.249977111117893"/>
      <name val="ＭＳ Ｐゴシック"/>
      <family val="3"/>
      <charset val="128"/>
    </font>
    <font>
      <b/>
      <sz val="12"/>
      <color theme="9" tint="-0.249977111117893"/>
      <name val="ＭＳ Ｐゴシック"/>
      <family val="3"/>
      <charset val="128"/>
    </font>
    <font>
      <sz val="12"/>
      <color theme="9" tint="-0.249977111117893"/>
      <name val="ＭＳ Ｐゴシック"/>
      <family val="3"/>
      <charset val="128"/>
    </font>
    <font>
      <b/>
      <sz val="12"/>
      <color rgb="FFC00000"/>
      <name val="ＭＳ Ｐゴシック"/>
      <family val="3"/>
      <charset val="128"/>
    </font>
    <font>
      <sz val="10.5"/>
      <color theme="5" tint="-0.249977111117893"/>
      <name val="ＭＳ Ｐゴシック"/>
      <family val="3"/>
      <charset val="128"/>
    </font>
    <font>
      <b/>
      <sz val="11"/>
      <color rgb="FF305496"/>
      <name val="ＭＳ Ｐゴシック"/>
      <family val="3"/>
      <charset val="128"/>
    </font>
    <font>
      <b/>
      <sz val="14"/>
      <color rgb="FF305496"/>
      <name val="ＭＳ Ｐゴシック"/>
      <family val="3"/>
      <charset val="128"/>
    </font>
    <font>
      <b/>
      <sz val="12"/>
      <color rgb="FF305496"/>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theme="7"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4" fillId="0" borderId="0" xfId="0" applyFont="1">
      <alignment vertical="center"/>
    </xf>
    <xf numFmtId="38" fontId="5" fillId="0" borderId="0" xfId="2" applyFont="1">
      <alignment vertical="center"/>
    </xf>
    <xf numFmtId="38" fontId="6" fillId="0" borderId="0" xfId="2" applyFont="1">
      <alignment vertical="center"/>
    </xf>
    <xf numFmtId="0" fontId="7" fillId="0" borderId="0" xfId="0" applyFont="1">
      <alignment vertical="center"/>
    </xf>
    <xf numFmtId="1" fontId="4" fillId="0" borderId="0" xfId="0" applyNumberFormat="1" applyFont="1" applyFill="1" applyBorder="1">
      <alignment vertical="center"/>
    </xf>
    <xf numFmtId="0" fontId="4" fillId="0" borderId="0" xfId="0" applyFont="1" applyFill="1" applyBorder="1">
      <alignment vertical="center"/>
    </xf>
    <xf numFmtId="0" fontId="8" fillId="0" borderId="0" xfId="0" applyFont="1">
      <alignment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38" fontId="4" fillId="0" borderId="1" xfId="2" applyFont="1" applyFill="1" applyBorder="1">
      <alignment vertical="center"/>
    </xf>
    <xf numFmtId="0" fontId="4" fillId="0" borderId="2" xfId="0" applyFont="1" applyFill="1" applyBorder="1">
      <alignment vertical="center"/>
    </xf>
    <xf numFmtId="38" fontId="4" fillId="0" borderId="0" xfId="2" applyFont="1" applyFill="1">
      <alignment vertical="center"/>
    </xf>
    <xf numFmtId="0" fontId="4" fillId="0" borderId="0" xfId="0" applyFont="1" applyFill="1">
      <alignment vertical="center"/>
    </xf>
    <xf numFmtId="0" fontId="4" fillId="0" borderId="3" xfId="0" applyFont="1" applyBorder="1">
      <alignment vertical="center"/>
    </xf>
    <xf numFmtId="38" fontId="4" fillId="0" borderId="3" xfId="2" applyFont="1" applyFill="1" applyBorder="1">
      <alignment vertical="center"/>
    </xf>
    <xf numFmtId="0" fontId="4" fillId="0" borderId="3" xfId="0" applyFont="1" applyFill="1" applyBorder="1">
      <alignment vertical="center"/>
    </xf>
    <xf numFmtId="0" fontId="4" fillId="0" borderId="0" xfId="0" applyFont="1" applyBorder="1">
      <alignment vertical="center"/>
    </xf>
    <xf numFmtId="0" fontId="9" fillId="0" borderId="0" xfId="0" applyFont="1">
      <alignment vertical="center"/>
    </xf>
    <xf numFmtId="0" fontId="10" fillId="0" borderId="0" xfId="0" applyFont="1">
      <alignment vertical="center"/>
    </xf>
    <xf numFmtId="38" fontId="4" fillId="0" borderId="1" xfId="2" applyFont="1" applyFill="1" applyBorder="1" applyAlignment="1">
      <alignment horizontal="right" vertical="center"/>
    </xf>
    <xf numFmtId="0" fontId="4" fillId="0" borderId="0" xfId="0" applyFont="1" applyAlignment="1">
      <alignment vertical="center"/>
    </xf>
    <xf numFmtId="0" fontId="11" fillId="0" borderId="0" xfId="0" applyFont="1">
      <alignment vertical="center"/>
    </xf>
    <xf numFmtId="0" fontId="12" fillId="0" borderId="0" xfId="0" applyFont="1" applyFill="1">
      <alignment vertical="center"/>
    </xf>
    <xf numFmtId="0" fontId="14" fillId="0" borderId="0" xfId="0" applyFont="1">
      <alignment vertical="center"/>
    </xf>
    <xf numFmtId="0" fontId="15" fillId="0" borderId="0" xfId="0" applyFont="1">
      <alignment vertical="center"/>
    </xf>
    <xf numFmtId="38" fontId="4" fillId="0" borderId="4" xfId="2" applyFont="1" applyFill="1" applyBorder="1">
      <alignment vertical="center"/>
    </xf>
    <xf numFmtId="0" fontId="4" fillId="0" borderId="5" xfId="0" applyFont="1" applyFill="1" applyBorder="1">
      <alignment vertical="center"/>
    </xf>
    <xf numFmtId="38" fontId="4" fillId="0" borderId="0" xfId="2" applyFont="1" applyFill="1" applyBorder="1">
      <alignment vertical="center"/>
    </xf>
    <xf numFmtId="1" fontId="4" fillId="0" borderId="0" xfId="0" applyNumberFormat="1" applyFont="1" applyFill="1">
      <alignment vertical="center"/>
    </xf>
    <xf numFmtId="38" fontId="4" fillId="0" borderId="0" xfId="2" applyFont="1" applyFill="1" applyAlignment="1">
      <alignment horizontal="center" vertical="center"/>
    </xf>
    <xf numFmtId="9" fontId="4" fillId="0" borderId="0" xfId="1" applyFont="1" applyFill="1">
      <alignment vertical="center"/>
    </xf>
    <xf numFmtId="0" fontId="16" fillId="0" borderId="0" xfId="0" applyFont="1">
      <alignment vertical="center"/>
    </xf>
    <xf numFmtId="0" fontId="17" fillId="0" borderId="0" xfId="0" applyFont="1">
      <alignment vertical="center"/>
    </xf>
    <xf numFmtId="1" fontId="4" fillId="0" borderId="3" xfId="0" applyNumberFormat="1" applyFont="1" applyFill="1" applyBorder="1">
      <alignment vertical="center"/>
    </xf>
    <xf numFmtId="0" fontId="18" fillId="0" borderId="0" xfId="0" applyFont="1" applyFill="1">
      <alignment vertical="center"/>
    </xf>
    <xf numFmtId="0" fontId="19" fillId="0" borderId="0" xfId="0" applyFont="1">
      <alignment vertical="center"/>
    </xf>
    <xf numFmtId="1" fontId="19" fillId="0" borderId="0" xfId="0" applyNumberFormat="1" applyFont="1">
      <alignment vertical="center"/>
    </xf>
    <xf numFmtId="0" fontId="19" fillId="0" borderId="0" xfId="0" applyFont="1" applyFill="1" applyBorder="1">
      <alignment vertical="center"/>
    </xf>
    <xf numFmtId="38" fontId="19" fillId="0" borderId="0" xfId="2" applyFont="1" applyFill="1">
      <alignment vertical="center"/>
    </xf>
    <xf numFmtId="0" fontId="19" fillId="0" borderId="0" xfId="0" applyFont="1" applyFill="1">
      <alignment vertical="center"/>
    </xf>
    <xf numFmtId="0" fontId="19" fillId="0" borderId="3" xfId="0" applyFont="1" applyBorder="1">
      <alignment vertical="center"/>
    </xf>
    <xf numFmtId="0" fontId="19" fillId="0" borderId="3" xfId="0" applyFont="1" applyFill="1" applyBorder="1">
      <alignment vertical="center"/>
    </xf>
    <xf numFmtId="0" fontId="19" fillId="0" borderId="0" xfId="0" applyFont="1" applyBorder="1">
      <alignment vertical="center"/>
    </xf>
    <xf numFmtId="0" fontId="20" fillId="0" borderId="0" xfId="0" applyFont="1">
      <alignment vertical="center"/>
    </xf>
    <xf numFmtId="0" fontId="21" fillId="0" borderId="0" xfId="0" applyFont="1">
      <alignment vertical="center"/>
    </xf>
    <xf numFmtId="38" fontId="19" fillId="0" borderId="0" xfId="2" applyFont="1">
      <alignment vertical="center"/>
    </xf>
    <xf numFmtId="38" fontId="19" fillId="0" borderId="0" xfId="2" applyFont="1" applyBorder="1">
      <alignment vertical="center"/>
    </xf>
    <xf numFmtId="1" fontId="19" fillId="0" borderId="0" xfId="0" applyNumberFormat="1" applyFont="1" applyBorder="1">
      <alignment vertical="center"/>
    </xf>
    <xf numFmtId="0" fontId="22" fillId="0" borderId="0" xfId="0" applyFont="1">
      <alignment vertical="center"/>
    </xf>
    <xf numFmtId="38" fontId="19" fillId="0" borderId="0" xfId="2" applyFont="1" applyFill="1" applyBorder="1">
      <alignment vertical="center"/>
    </xf>
    <xf numFmtId="1" fontId="19" fillId="0" borderId="0" xfId="0" applyNumberFormat="1" applyFont="1" applyFill="1">
      <alignment vertical="center"/>
    </xf>
    <xf numFmtId="0" fontId="23" fillId="0" borderId="0" xfId="0" applyFont="1" applyFill="1">
      <alignment vertical="center"/>
    </xf>
    <xf numFmtId="38" fontId="19" fillId="0" borderId="6" xfId="2" applyFont="1" applyFill="1" applyBorder="1">
      <alignment vertical="center"/>
    </xf>
    <xf numFmtId="0" fontId="24" fillId="0" borderId="0" xfId="0" applyFont="1" applyBorder="1">
      <alignment vertical="center"/>
    </xf>
    <xf numFmtId="1" fontId="4" fillId="0" borderId="0" xfId="0" applyNumberFormat="1" applyFont="1" applyFill="1" applyAlignment="1">
      <alignment horizontal="center" vertical="center"/>
    </xf>
    <xf numFmtId="0" fontId="4" fillId="0" borderId="0" xfId="0" applyFont="1" applyFill="1" applyAlignment="1">
      <alignment horizontal="left" vertical="center"/>
    </xf>
    <xf numFmtId="38" fontId="4" fillId="0" borderId="4" xfId="2" applyFont="1" applyFill="1" applyBorder="1" applyAlignment="1">
      <alignment horizontal="right" vertical="center"/>
    </xf>
    <xf numFmtId="38" fontId="4" fillId="2" borderId="1" xfId="2" applyFont="1" applyFill="1" applyBorder="1">
      <alignment vertical="center"/>
    </xf>
    <xf numFmtId="0" fontId="4" fillId="2" borderId="2" xfId="0" applyFont="1" applyFill="1" applyBorder="1">
      <alignment vertical="center"/>
    </xf>
    <xf numFmtId="1" fontId="4" fillId="2" borderId="1" xfId="0" applyNumberFormat="1" applyFont="1" applyFill="1" applyBorder="1">
      <alignment vertical="center"/>
    </xf>
    <xf numFmtId="0" fontId="19" fillId="0" borderId="0" xfId="3" applyFont="1">
      <alignment vertical="center"/>
    </xf>
    <xf numFmtId="0" fontId="7" fillId="0" borderId="0" xfId="3" applyFont="1" applyAlignment="1">
      <alignment horizontal="left" vertical="center"/>
    </xf>
    <xf numFmtId="0" fontId="19" fillId="0" borderId="0" xfId="0" applyFont="1" applyAlignment="1"/>
    <xf numFmtId="0" fontId="19" fillId="0" borderId="0" xfId="0" applyFont="1" applyFill="1" applyBorder="1" applyAlignment="1"/>
    <xf numFmtId="0" fontId="4" fillId="2" borderId="1" xfId="0" applyFont="1" applyFill="1" applyBorder="1">
      <alignment vertical="center"/>
    </xf>
    <xf numFmtId="9" fontId="4" fillId="0" borderId="0" xfId="1" applyFont="1">
      <alignment vertical="center"/>
    </xf>
    <xf numFmtId="38" fontId="4" fillId="0" borderId="4" xfId="2" applyNumberFormat="1" applyFont="1" applyFill="1" applyBorder="1">
      <alignment vertical="center"/>
    </xf>
    <xf numFmtId="0" fontId="19" fillId="0" borderId="0" xfId="0" applyFont="1" applyFill="1" applyBorder="1" applyAlignment="1">
      <alignment horizontal="left" vertical="center"/>
    </xf>
    <xf numFmtId="0" fontId="19" fillId="0" borderId="0" xfId="0" applyFont="1" applyProtection="1">
      <alignment vertical="center"/>
      <protection locked="0"/>
    </xf>
    <xf numFmtId="0" fontId="25" fillId="0" borderId="0" xfId="0" applyFont="1">
      <alignment vertical="center"/>
    </xf>
    <xf numFmtId="0" fontId="27" fillId="0" borderId="0" xfId="0" applyFont="1" applyProtection="1">
      <alignment vertical="center"/>
    </xf>
    <xf numFmtId="0" fontId="28" fillId="0" borderId="0" xfId="0" applyFont="1" applyProtection="1">
      <alignment vertical="center"/>
    </xf>
    <xf numFmtId="0" fontId="29" fillId="0" borderId="0" xfId="0" applyFont="1" applyProtection="1">
      <alignment vertical="center"/>
    </xf>
    <xf numFmtId="0" fontId="30" fillId="0" borderId="0" xfId="0" applyFont="1">
      <alignment vertical="center"/>
    </xf>
    <xf numFmtId="38" fontId="19" fillId="3" borderId="7" xfId="2" applyFont="1" applyFill="1" applyBorder="1" applyProtection="1">
      <alignment vertical="center"/>
      <protection locked="0"/>
    </xf>
    <xf numFmtId="0" fontId="21" fillId="0" borderId="0" xfId="3" applyFont="1">
      <alignment vertical="center"/>
    </xf>
    <xf numFmtId="0" fontId="31" fillId="0" borderId="0" xfId="0" applyFont="1" applyAlignment="1"/>
    <xf numFmtId="0" fontId="31" fillId="0" borderId="0" xfId="0" applyFont="1">
      <alignment vertical="center"/>
    </xf>
    <xf numFmtId="0" fontId="33" fillId="0" borderId="0" xfId="0" applyFont="1">
      <alignment vertical="center"/>
    </xf>
    <xf numFmtId="0" fontId="34" fillId="0" borderId="0" xfId="0" applyFont="1">
      <alignment vertical="center"/>
    </xf>
    <xf numFmtId="0" fontId="29" fillId="0" borderId="0" xfId="0" applyFont="1" applyAlignment="1">
      <alignment horizontal="right" vertical="center"/>
    </xf>
    <xf numFmtId="0" fontId="29" fillId="0" borderId="0" xfId="0" applyFont="1">
      <alignment vertical="center"/>
    </xf>
    <xf numFmtId="1" fontId="29" fillId="0" borderId="0" xfId="0" applyNumberFormat="1" applyFont="1" applyFill="1">
      <alignment vertical="center"/>
    </xf>
    <xf numFmtId="0" fontId="29" fillId="0" borderId="0" xfId="0" applyFont="1" applyFill="1">
      <alignment vertical="center"/>
    </xf>
    <xf numFmtId="0" fontId="33" fillId="0" borderId="0" xfId="0" applyFont="1" applyAlignment="1">
      <alignment horizontal="right" vertical="center"/>
    </xf>
    <xf numFmtId="0" fontId="19" fillId="3" borderId="1" xfId="0" applyFont="1" applyFill="1" applyBorder="1" applyAlignment="1" applyProtection="1">
      <alignment horizontal="right" vertical="center"/>
      <protection locked="0"/>
    </xf>
    <xf numFmtId="0" fontId="19" fillId="3" borderId="2" xfId="0" applyFont="1" applyFill="1" applyBorder="1" applyAlignment="1" applyProtection="1">
      <alignment horizontal="right" vertical="center"/>
      <protection locked="0"/>
    </xf>
    <xf numFmtId="0" fontId="19" fillId="3" borderId="7" xfId="0" applyFont="1" applyFill="1" applyBorder="1" applyProtection="1">
      <alignment vertical="center"/>
      <protection locked="0"/>
    </xf>
    <xf numFmtId="179" fontId="19" fillId="3" borderId="7" xfId="0" applyNumberFormat="1" applyFont="1" applyFill="1" applyBorder="1" applyProtection="1">
      <alignment vertical="center"/>
      <protection locked="0"/>
    </xf>
    <xf numFmtId="38" fontId="19" fillId="4" borderId="7" xfId="2" applyFont="1" applyFill="1" applyBorder="1" applyProtection="1">
      <alignment vertical="center"/>
      <protection hidden="1"/>
    </xf>
    <xf numFmtId="38" fontId="35" fillId="0" borderId="0" xfId="2" applyFont="1">
      <alignment vertical="center"/>
    </xf>
    <xf numFmtId="0" fontId="36" fillId="0" borderId="0" xfId="0" applyFont="1">
      <alignment vertical="center"/>
    </xf>
    <xf numFmtId="0" fontId="37" fillId="0" borderId="0" xfId="0" applyFont="1">
      <alignment vertical="center"/>
    </xf>
  </cellXfs>
  <cellStyles count="4">
    <cellStyle name="パーセント" xfId="1" builtinId="5"/>
    <cellStyle name="桁区切り" xfId="2" builtinId="6"/>
    <cellStyle name="標準" xfId="0" builtinId="0"/>
    <cellStyle name="標準_HP掲載用計算シート" xfId="3"/>
  </cellStyles>
  <dxfs count="0"/>
  <tableStyles count="0" defaultTableStyle="TableStyleMedium2" defaultPivotStyle="PivotStyleLight16"/>
  <colors>
    <mruColors>
      <color rgb="FF30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484408</xdr:colOff>
      <xdr:row>2</xdr:row>
      <xdr:rowOff>0</xdr:rowOff>
    </xdr:from>
    <xdr:to>
      <xdr:col>5</xdr:col>
      <xdr:colOff>664023</xdr:colOff>
      <xdr:row>2</xdr:row>
      <xdr:rowOff>250371</xdr:rowOff>
    </xdr:to>
    <xdr:sp macro="" textlink="">
      <xdr:nvSpPr>
        <xdr:cNvPr id="2059" name="Rectangle 2">
          <a:extLst>
            <a:ext uri="{FF2B5EF4-FFF2-40B4-BE49-F238E27FC236}">
              <a16:creationId xmlns:a16="http://schemas.microsoft.com/office/drawing/2014/main" id="{879B3113-784E-E0B9-DC3F-CD3E6DAD534D}"/>
            </a:ext>
          </a:extLst>
        </xdr:cNvPr>
        <xdr:cNvSpPr>
          <a:spLocks noChangeArrowheads="1"/>
        </xdr:cNvSpPr>
      </xdr:nvSpPr>
      <xdr:spPr bwMode="auto">
        <a:xfrm>
          <a:off x="3205837" y="446314"/>
          <a:ext cx="179615" cy="250371"/>
        </a:xfrm>
        <a:prstGeom prst="rect">
          <a:avLst/>
        </a:prstGeom>
        <a:solidFill>
          <a:schemeClr val="accent6">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32657</xdr:colOff>
      <xdr:row>2</xdr:row>
      <xdr:rowOff>5443</xdr:rowOff>
    </xdr:from>
    <xdr:to>
      <xdr:col>1</xdr:col>
      <xdr:colOff>212271</xdr:colOff>
      <xdr:row>3</xdr:row>
      <xdr:rowOff>0</xdr:rowOff>
    </xdr:to>
    <xdr:sp macro="" textlink="">
      <xdr:nvSpPr>
        <xdr:cNvPr id="2060" name="Rectangle 3">
          <a:extLst>
            <a:ext uri="{FF2B5EF4-FFF2-40B4-BE49-F238E27FC236}">
              <a16:creationId xmlns:a16="http://schemas.microsoft.com/office/drawing/2014/main" id="{D1317AA8-24B8-8B40-1CDE-AF2A1BEF87AD}"/>
            </a:ext>
          </a:extLst>
        </xdr:cNvPr>
        <xdr:cNvSpPr>
          <a:spLocks noChangeArrowheads="1"/>
        </xdr:cNvSpPr>
      </xdr:nvSpPr>
      <xdr:spPr bwMode="auto">
        <a:xfrm>
          <a:off x="402771" y="451757"/>
          <a:ext cx="179615" cy="250372"/>
        </a:xfrm>
        <a:prstGeom prst="rect">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337457</xdr:colOff>
      <xdr:row>38</xdr:row>
      <xdr:rowOff>114300</xdr:rowOff>
    </xdr:from>
    <xdr:to>
      <xdr:col>9</xdr:col>
      <xdr:colOff>364671</xdr:colOff>
      <xdr:row>52</xdr:row>
      <xdr:rowOff>0</xdr:rowOff>
    </xdr:to>
    <xdr:pic>
      <xdr:nvPicPr>
        <xdr:cNvPr id="1028" name="Picture 1">
          <a:extLst>
            <a:ext uri="{FF2B5EF4-FFF2-40B4-BE49-F238E27FC236}">
              <a16:creationId xmlns:a16="http://schemas.microsoft.com/office/drawing/2014/main" id="{94810C04-169D-EE4F-C309-F39CB1E65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457" y="5878286"/>
          <a:ext cx="5094514" cy="2400300"/>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showZeros="0" tabSelected="1" workbookViewId="0">
      <selection activeCell="I44" sqref="I44"/>
    </sheetView>
  </sheetViews>
  <sheetFormatPr defaultColWidth="9.15234375" defaultRowHeight="14.15" x14ac:dyDescent="0.25"/>
  <cols>
    <col min="1" max="1" width="5.23046875" style="37" customWidth="1"/>
    <col min="2" max="4" width="8" style="37" customWidth="1"/>
    <col min="5" max="5" width="9.23046875" style="37" customWidth="1"/>
    <col min="6" max="6" width="15" style="38" customWidth="1"/>
    <col min="7" max="7" width="6.69140625" style="37" bestFit="1" customWidth="1"/>
    <col min="8" max="8" width="9.15234375" style="37"/>
    <col min="9" max="9" width="6" style="37" customWidth="1"/>
    <col min="10" max="10" width="20.69140625" style="37" customWidth="1"/>
    <col min="11" max="16384" width="9.15234375" style="37"/>
  </cols>
  <sheetData>
    <row r="1" spans="1:9" ht="24" customHeight="1" x14ac:dyDescent="0.25">
      <c r="A1" s="93" t="s">
        <v>8</v>
      </c>
      <c r="D1" s="92" t="s">
        <v>61</v>
      </c>
    </row>
    <row r="2" spans="1:9" ht="11.25" customHeight="1" x14ac:dyDescent="0.25">
      <c r="A2" s="1"/>
      <c r="D2" s="3"/>
    </row>
    <row r="3" spans="1:9" s="62" customFormat="1" ht="20.25" customHeight="1" x14ac:dyDescent="0.25">
      <c r="B3" s="77" t="s">
        <v>69</v>
      </c>
      <c r="G3" s="63"/>
    </row>
    <row r="4" spans="1:9" s="64" customFormat="1" ht="21.75" customHeight="1" x14ac:dyDescent="0.25">
      <c r="A4" s="78" t="s">
        <v>53</v>
      </c>
      <c r="H4" s="65"/>
    </row>
    <row r="5" spans="1:9" ht="7.5" customHeight="1" x14ac:dyDescent="0.25"/>
    <row r="6" spans="1:9" ht="19.5" customHeight="1" x14ac:dyDescent="0.25">
      <c r="B6" s="37" t="s">
        <v>85</v>
      </c>
      <c r="F6" s="76"/>
      <c r="G6" s="39" t="s">
        <v>14</v>
      </c>
    </row>
    <row r="7" spans="1:9" ht="4.5" customHeight="1" x14ac:dyDescent="0.25">
      <c r="F7" s="51"/>
      <c r="G7" s="39"/>
    </row>
    <row r="8" spans="1:9" ht="19.5" customHeight="1" x14ac:dyDescent="0.25">
      <c r="B8" s="37" t="s">
        <v>15</v>
      </c>
      <c r="F8" s="76"/>
      <c r="G8" s="39" t="s">
        <v>14</v>
      </c>
    </row>
    <row r="9" spans="1:9" ht="4.5" customHeight="1" x14ac:dyDescent="0.25">
      <c r="F9" s="51"/>
      <c r="G9" s="39"/>
    </row>
    <row r="10" spans="1:9" ht="19.5" customHeight="1" x14ac:dyDescent="0.25">
      <c r="B10" s="37" t="s">
        <v>16</v>
      </c>
      <c r="F10" s="76"/>
      <c r="G10" s="39" t="s">
        <v>14</v>
      </c>
    </row>
    <row r="11" spans="1:9" ht="5.25" customHeight="1" x14ac:dyDescent="0.25">
      <c r="F11" s="51"/>
      <c r="G11" s="39"/>
    </row>
    <row r="12" spans="1:9" ht="19.5" customHeight="1" x14ac:dyDescent="0.25">
      <c r="B12" s="37" t="s">
        <v>18</v>
      </c>
      <c r="F12" s="76"/>
      <c r="G12" s="39" t="s">
        <v>14</v>
      </c>
    </row>
    <row r="13" spans="1:9" ht="5.25" customHeight="1" thickBot="1" x14ac:dyDescent="0.3">
      <c r="B13" s="42"/>
      <c r="C13" s="42"/>
      <c r="D13" s="42"/>
      <c r="E13" s="42"/>
      <c r="F13" s="54"/>
      <c r="G13" s="43"/>
      <c r="H13" s="42"/>
      <c r="I13" s="44"/>
    </row>
    <row r="14" spans="1:9" ht="6" customHeight="1" x14ac:dyDescent="0.25">
      <c r="F14" s="51"/>
      <c r="G14" s="39"/>
      <c r="I14" s="44"/>
    </row>
    <row r="15" spans="1:9" ht="19.5" customHeight="1" x14ac:dyDescent="0.25">
      <c r="B15" s="94" t="s">
        <v>19</v>
      </c>
      <c r="F15" s="91">
        <f>計算シート!H17</f>
        <v>0</v>
      </c>
      <c r="G15" s="39" t="s">
        <v>14</v>
      </c>
      <c r="H15" s="45"/>
    </row>
    <row r="16" spans="1:9" ht="8.25" customHeight="1" x14ac:dyDescent="0.25"/>
    <row r="17" spans="1:8" ht="19.5" customHeight="1" x14ac:dyDescent="0.25">
      <c r="A17" s="79" t="s">
        <v>54</v>
      </c>
      <c r="C17" s="46"/>
      <c r="D17" s="46"/>
    </row>
    <row r="18" spans="1:8" ht="9" customHeight="1" x14ac:dyDescent="0.25"/>
    <row r="19" spans="1:8" ht="19.5" customHeight="1" x14ac:dyDescent="0.25">
      <c r="B19" s="69" t="s">
        <v>74</v>
      </c>
      <c r="D19" s="87"/>
      <c r="E19" s="88"/>
      <c r="F19" s="37" t="s">
        <v>14</v>
      </c>
      <c r="G19" s="39"/>
    </row>
    <row r="20" spans="1:8" ht="7.5" customHeight="1" x14ac:dyDescent="0.25"/>
    <row r="21" spans="1:8" ht="19.5" customHeight="1" x14ac:dyDescent="0.25">
      <c r="B21" s="94" t="s">
        <v>55</v>
      </c>
      <c r="F21" s="91">
        <f>計算シート!H27</f>
        <v>0</v>
      </c>
      <c r="G21" s="39" t="s">
        <v>14</v>
      </c>
      <c r="H21" s="37" t="s">
        <v>75</v>
      </c>
    </row>
    <row r="22" spans="1:8" ht="6.75" customHeight="1" x14ac:dyDescent="0.25">
      <c r="F22" s="47"/>
    </row>
    <row r="23" spans="1:8" ht="19.5" customHeight="1" x14ac:dyDescent="0.25">
      <c r="E23" s="86" t="s">
        <v>56</v>
      </c>
      <c r="F23" s="91">
        <f>計算シート!H31</f>
        <v>0</v>
      </c>
      <c r="G23" s="39" t="s">
        <v>14</v>
      </c>
      <c r="H23" s="41" t="s">
        <v>57</v>
      </c>
    </row>
    <row r="24" spans="1:8" ht="19.5" customHeight="1" x14ac:dyDescent="0.25">
      <c r="B24" s="46"/>
      <c r="F24" s="48"/>
      <c r="G24" s="44"/>
      <c r="H24" s="46"/>
    </row>
    <row r="25" spans="1:8" ht="19.5" customHeight="1" x14ac:dyDescent="0.25">
      <c r="A25" s="79" t="s">
        <v>83</v>
      </c>
      <c r="B25" s="46"/>
      <c r="F25" s="48"/>
      <c r="G25" s="44"/>
    </row>
    <row r="26" spans="1:8" ht="9" customHeight="1" x14ac:dyDescent="0.25">
      <c r="B26" s="46"/>
      <c r="F26" s="48"/>
      <c r="G26" s="44"/>
    </row>
    <row r="27" spans="1:8" ht="19.5" customHeight="1" x14ac:dyDescent="0.25">
      <c r="B27" s="44" t="s">
        <v>58</v>
      </c>
      <c r="C27" s="44"/>
      <c r="D27" s="89"/>
      <c r="E27" s="44" t="s">
        <v>51</v>
      </c>
      <c r="F27" s="49"/>
      <c r="G27" s="44"/>
      <c r="H27" s="44"/>
    </row>
    <row r="28" spans="1:8" ht="5.25" customHeight="1" x14ac:dyDescent="0.25">
      <c r="B28" s="44"/>
      <c r="C28" s="44"/>
      <c r="D28" s="55"/>
      <c r="E28" s="44"/>
      <c r="F28" s="49"/>
      <c r="G28" s="44"/>
      <c r="H28" s="44"/>
    </row>
    <row r="29" spans="1:8" ht="19.5" customHeight="1" x14ac:dyDescent="0.25">
      <c r="B29" s="37" t="s">
        <v>59</v>
      </c>
      <c r="D29" s="90"/>
      <c r="E29" s="37" t="s">
        <v>60</v>
      </c>
    </row>
    <row r="30" spans="1:8" s="41" customFormat="1" ht="6" customHeight="1" x14ac:dyDescent="0.25">
      <c r="D30" s="39"/>
      <c r="F30" s="52"/>
    </row>
    <row r="31" spans="1:8" ht="19.5" customHeight="1" x14ac:dyDescent="0.25">
      <c r="B31" s="94" t="s">
        <v>34</v>
      </c>
      <c r="F31" s="91">
        <f>計算シート!H38</f>
        <v>0</v>
      </c>
      <c r="G31" s="39" t="s">
        <v>14</v>
      </c>
      <c r="H31" s="50"/>
    </row>
    <row r="32" spans="1:8" ht="6.75" customHeight="1" x14ac:dyDescent="0.25">
      <c r="F32" s="48"/>
      <c r="G32" s="44"/>
      <c r="H32" s="46"/>
    </row>
    <row r="33" spans="1:8" ht="19.5" customHeight="1" x14ac:dyDescent="0.25">
      <c r="A33" s="79" t="s">
        <v>84</v>
      </c>
      <c r="F33" s="48"/>
      <c r="G33" s="44"/>
      <c r="H33" s="46"/>
    </row>
    <row r="34" spans="1:8" ht="7.5" customHeight="1" x14ac:dyDescent="0.25">
      <c r="F34" s="48"/>
      <c r="G34" s="44"/>
      <c r="H34" s="46"/>
    </row>
    <row r="35" spans="1:8" ht="19.5" customHeight="1" x14ac:dyDescent="0.25">
      <c r="B35" s="37" t="s">
        <v>62</v>
      </c>
      <c r="F35" s="76"/>
      <c r="G35" s="44" t="s">
        <v>14</v>
      </c>
      <c r="H35" s="37" t="s">
        <v>76</v>
      </c>
    </row>
    <row r="36" spans="1:8" ht="6" customHeight="1" x14ac:dyDescent="0.25">
      <c r="G36" s="44"/>
    </row>
    <row r="37" spans="1:8" ht="19.5" customHeight="1" x14ac:dyDescent="0.25">
      <c r="B37" s="94" t="s">
        <v>63</v>
      </c>
      <c r="F37" s="91">
        <f>計算シート!H62</f>
        <v>0</v>
      </c>
      <c r="G37" s="39" t="s">
        <v>14</v>
      </c>
      <c r="H37" s="37" t="s">
        <v>73</v>
      </c>
    </row>
    <row r="38" spans="1:8" ht="6.75" customHeight="1" x14ac:dyDescent="0.25">
      <c r="B38" s="75"/>
      <c r="F38" s="51"/>
      <c r="G38" s="39"/>
    </row>
    <row r="39" spans="1:8" ht="19.5" customHeight="1" x14ac:dyDescent="0.25">
      <c r="B39" s="94" t="s">
        <v>72</v>
      </c>
      <c r="F39" s="91">
        <f>F37*0.05</f>
        <v>0</v>
      </c>
      <c r="G39" s="39" t="s">
        <v>14</v>
      </c>
      <c r="H39" s="37" t="s">
        <v>77</v>
      </c>
    </row>
    <row r="40" spans="1:8" ht="19.5" customHeight="1" x14ac:dyDescent="0.25">
      <c r="F40" s="48"/>
      <c r="G40" s="44"/>
      <c r="H40" s="46"/>
    </row>
    <row r="41" spans="1:8" ht="19.5" customHeight="1" x14ac:dyDescent="0.25">
      <c r="A41" s="79" t="s">
        <v>64</v>
      </c>
      <c r="F41" s="48"/>
      <c r="G41" s="44"/>
      <c r="H41" s="46"/>
    </row>
    <row r="42" spans="1:8" ht="6" customHeight="1" x14ac:dyDescent="0.25">
      <c r="F42" s="48"/>
      <c r="G42" s="44"/>
      <c r="H42" s="46"/>
    </row>
    <row r="43" spans="1:8" ht="19.5" customHeight="1" x14ac:dyDescent="0.25">
      <c r="B43" s="37" t="s">
        <v>65</v>
      </c>
      <c r="F43" s="76"/>
      <c r="G43" s="44" t="s">
        <v>14</v>
      </c>
      <c r="H43" s="46"/>
    </row>
    <row r="44" spans="1:8" ht="6" customHeight="1" x14ac:dyDescent="0.25">
      <c r="F44" s="48"/>
      <c r="G44" s="44"/>
      <c r="H44" s="46"/>
    </row>
    <row r="45" spans="1:8" ht="19.5" customHeight="1" x14ac:dyDescent="0.25">
      <c r="B45" s="37" t="s">
        <v>66</v>
      </c>
      <c r="F45" s="76"/>
      <c r="G45" s="44" t="s">
        <v>51</v>
      </c>
      <c r="H45" s="46"/>
    </row>
    <row r="46" spans="1:8" ht="6.75" customHeight="1" x14ac:dyDescent="0.25">
      <c r="F46" s="48"/>
      <c r="G46" s="44"/>
      <c r="H46" s="46"/>
    </row>
    <row r="47" spans="1:8" ht="19.5" customHeight="1" x14ac:dyDescent="0.25">
      <c r="B47" s="37" t="s">
        <v>67</v>
      </c>
      <c r="F47" s="76"/>
      <c r="G47" s="44" t="s">
        <v>14</v>
      </c>
    </row>
    <row r="48" spans="1:8" ht="4.5" customHeight="1" x14ac:dyDescent="0.25">
      <c r="F48" s="51"/>
      <c r="G48" s="44"/>
    </row>
    <row r="49" spans="1:10" ht="19.5" customHeight="1" x14ac:dyDescent="0.25">
      <c r="B49" s="37" t="s">
        <v>78</v>
      </c>
      <c r="F49" s="76"/>
      <c r="G49" s="44" t="s">
        <v>14</v>
      </c>
    </row>
    <row r="50" spans="1:10" ht="6" customHeight="1" x14ac:dyDescent="0.25">
      <c r="F50" s="40"/>
      <c r="G50" s="41"/>
    </row>
    <row r="51" spans="1:10" ht="19.5" customHeight="1" x14ac:dyDescent="0.25">
      <c r="B51" s="94" t="s">
        <v>45</v>
      </c>
      <c r="F51" s="91">
        <f>計算シート!H70</f>
        <v>0</v>
      </c>
      <c r="G51" s="39" t="s">
        <v>14</v>
      </c>
      <c r="H51" s="37" t="s">
        <v>68</v>
      </c>
    </row>
    <row r="52" spans="1:10" ht="6" customHeight="1" x14ac:dyDescent="0.25">
      <c r="B52" s="75"/>
      <c r="F52" s="51"/>
      <c r="G52" s="39"/>
    </row>
    <row r="53" spans="1:10" ht="20.25" customHeight="1" x14ac:dyDescent="0.25">
      <c r="B53" s="94" t="s">
        <v>70</v>
      </c>
      <c r="F53" s="91">
        <f>IF(計算シート!H77&lt;0,0,計算シート!H77)</f>
        <v>0</v>
      </c>
      <c r="G53" s="39" t="s">
        <v>14</v>
      </c>
    </row>
    <row r="54" spans="1:10" ht="6.75" customHeight="1" x14ac:dyDescent="0.25">
      <c r="F54" s="52"/>
      <c r="G54" s="41"/>
    </row>
    <row r="55" spans="1:10" ht="19.5" customHeight="1" x14ac:dyDescent="0.25">
      <c r="B55" s="80" t="s">
        <v>7</v>
      </c>
      <c r="F55" s="91">
        <f>IF(F43="",0,計算シート!H86)</f>
        <v>0</v>
      </c>
      <c r="G55" s="39" t="s">
        <v>14</v>
      </c>
      <c r="J55" s="70"/>
    </row>
    <row r="56" spans="1:10" ht="19.5" customHeight="1" x14ac:dyDescent="0.25">
      <c r="F56" s="53"/>
      <c r="G56" s="41"/>
    </row>
    <row r="57" spans="1:10" x14ac:dyDescent="0.25">
      <c r="B57" s="81" t="s">
        <v>71</v>
      </c>
      <c r="F57" s="52"/>
      <c r="G57" s="41"/>
    </row>
    <row r="58" spans="1:10" x14ac:dyDescent="0.25">
      <c r="F58" s="52"/>
      <c r="G58" s="41"/>
    </row>
    <row r="59" spans="1:10" s="83" customFormat="1" ht="11.6" x14ac:dyDescent="0.25">
      <c r="A59" s="82" t="s">
        <v>79</v>
      </c>
      <c r="B59" s="74" t="s">
        <v>81</v>
      </c>
      <c r="C59" s="74"/>
      <c r="F59" s="84"/>
      <c r="G59" s="85"/>
    </row>
    <row r="60" spans="1:10" s="83" customFormat="1" ht="11.6" x14ac:dyDescent="0.25">
      <c r="B60" s="83" t="s">
        <v>82</v>
      </c>
      <c r="C60" s="74"/>
      <c r="F60" s="84"/>
      <c r="G60" s="85"/>
    </row>
    <row r="61" spans="1:10" x14ac:dyDescent="0.25">
      <c r="A61" s="71"/>
      <c r="B61" s="72"/>
      <c r="C61" s="73"/>
      <c r="F61" s="52"/>
      <c r="G61" s="41"/>
    </row>
    <row r="62" spans="1:10" x14ac:dyDescent="0.25">
      <c r="B62" t="s">
        <v>80</v>
      </c>
      <c r="F62" s="52"/>
      <c r="G62" s="41"/>
    </row>
    <row r="63" spans="1:10" x14ac:dyDescent="0.25">
      <c r="F63" s="52"/>
      <c r="G63" s="41"/>
    </row>
    <row r="64" spans="1:10" x14ac:dyDescent="0.25">
      <c r="F64" s="52"/>
      <c r="G64" s="41"/>
    </row>
    <row r="65" spans="6:7" x14ac:dyDescent="0.25">
      <c r="F65" s="52"/>
      <c r="G65" s="41"/>
    </row>
  </sheetData>
  <sheetProtection algorithmName="SHA-512" hashValue="kr7+n/fkc2kbkSwUImRfIWoat8APWUa6upfZB1TIe0BEIFG35ZFZiC6LCWHrqVeOalgUUi0Qg9xcAhHt8z4NBg==" saltValue="0AouZ9R37xWF1KijnwfzvQ==" spinCount="100000" sheet="1" objects="1" scenarios="1"/>
  <mergeCells count="1">
    <mergeCell ref="D19:E19"/>
  </mergeCells>
  <phoneticPr fontId="2"/>
  <pageMargins left="0.44" right="0.43" top="0.8" bottom="1" header="0.2" footer="0.61"/>
  <pageSetup paperSize="9" scale="90" orientation="portrait"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showGridLines="0" topLeftCell="B1" zoomScaleNormal="100" workbookViewId="0">
      <selection activeCell="H27" sqref="H27"/>
    </sheetView>
  </sheetViews>
  <sheetFormatPr defaultColWidth="9.15234375" defaultRowHeight="14.15" x14ac:dyDescent="0.25"/>
  <cols>
    <col min="1" max="1" width="5.23046875" style="2" customWidth="1"/>
    <col min="2" max="6" width="8" style="2" customWidth="1"/>
    <col min="7" max="7" width="4.69140625" style="2" customWidth="1"/>
    <col min="8" max="8" width="15" style="30" customWidth="1"/>
    <col min="9" max="9" width="6.69140625" style="14" bestFit="1" customWidth="1"/>
    <col min="10" max="10" width="9.15234375" style="2"/>
    <col min="11" max="11" width="6" style="2" customWidth="1"/>
    <col min="12" max="16384" width="9.15234375" style="2"/>
  </cols>
  <sheetData>
    <row r="1" spans="1:11" ht="24" customHeight="1" x14ac:dyDescent="0.25">
      <c r="A1" s="1" t="s">
        <v>8</v>
      </c>
    </row>
    <row r="2" spans="1:11" ht="14.25" customHeight="1" x14ac:dyDescent="0.25">
      <c r="A2" s="3" t="s">
        <v>9</v>
      </c>
    </row>
    <row r="3" spans="1:11" ht="12.75" customHeight="1" x14ac:dyDescent="0.25">
      <c r="A3" s="4"/>
    </row>
    <row r="4" spans="1:11" x14ac:dyDescent="0.25">
      <c r="A4" s="5" t="s">
        <v>10</v>
      </c>
      <c r="H4" s="14"/>
    </row>
    <row r="5" spans="1:11" ht="9.75" customHeight="1" x14ac:dyDescent="0.25">
      <c r="H5" s="6"/>
      <c r="I5" s="7"/>
    </row>
    <row r="6" spans="1:11" x14ac:dyDescent="0.25">
      <c r="B6" s="8" t="s">
        <v>11</v>
      </c>
      <c r="F6" s="9"/>
      <c r="G6" s="7"/>
      <c r="H6" s="14"/>
      <c r="J6" s="7"/>
    </row>
    <row r="7" spans="1:11" ht="9.75" customHeight="1" x14ac:dyDescent="0.25">
      <c r="F7" s="10"/>
    </row>
    <row r="8" spans="1:11" x14ac:dyDescent="0.25">
      <c r="B8" s="2" t="s">
        <v>12</v>
      </c>
      <c r="F8" s="10" t="s">
        <v>13</v>
      </c>
      <c r="H8" s="59">
        <f>住宅資金!F6</f>
        <v>0</v>
      </c>
      <c r="I8" s="60" t="s">
        <v>14</v>
      </c>
    </row>
    <row r="9" spans="1:11" ht="9.75" customHeight="1" x14ac:dyDescent="0.25">
      <c r="F9" s="10"/>
      <c r="H9" s="13"/>
    </row>
    <row r="10" spans="1:11" x14ac:dyDescent="0.25">
      <c r="B10" s="2" t="s">
        <v>15</v>
      </c>
      <c r="F10" s="10" t="s">
        <v>13</v>
      </c>
      <c r="H10" s="59">
        <f>住宅資金!F8</f>
        <v>0</v>
      </c>
      <c r="I10" s="60" t="s">
        <v>14</v>
      </c>
    </row>
    <row r="11" spans="1:11" ht="9.75" customHeight="1" x14ac:dyDescent="0.25">
      <c r="F11" s="10"/>
      <c r="H11" s="13"/>
    </row>
    <row r="12" spans="1:11" x14ac:dyDescent="0.25">
      <c r="B12" s="2" t="s">
        <v>16</v>
      </c>
      <c r="F12" s="10" t="s">
        <v>17</v>
      </c>
      <c r="H12" s="59">
        <f>住宅資金!F10</f>
        <v>0</v>
      </c>
      <c r="I12" s="60" t="s">
        <v>14</v>
      </c>
    </row>
    <row r="13" spans="1:11" ht="9.75" customHeight="1" x14ac:dyDescent="0.25">
      <c r="F13" s="10"/>
      <c r="H13" s="13"/>
    </row>
    <row r="14" spans="1:11" x14ac:dyDescent="0.25">
      <c r="B14" s="2" t="s">
        <v>18</v>
      </c>
      <c r="F14" s="10" t="s">
        <v>17</v>
      </c>
      <c r="H14" s="59">
        <f>住宅資金!F12</f>
        <v>0</v>
      </c>
      <c r="I14" s="60" t="s">
        <v>14</v>
      </c>
    </row>
    <row r="15" spans="1:11" ht="6" customHeight="1" thickBot="1" x14ac:dyDescent="0.3">
      <c r="B15" s="15"/>
      <c r="C15" s="15"/>
      <c r="D15" s="15"/>
      <c r="E15" s="15"/>
      <c r="F15" s="15"/>
      <c r="G15" s="15"/>
      <c r="H15" s="16"/>
      <c r="I15" s="17"/>
      <c r="J15" s="15"/>
      <c r="K15" s="18"/>
    </row>
    <row r="16" spans="1:11" ht="6.75" customHeight="1" thickBot="1" x14ac:dyDescent="0.3">
      <c r="H16" s="13"/>
      <c r="K16" s="18"/>
    </row>
    <row r="17" spans="2:11" ht="15" thickTop="1" thickBot="1" x14ac:dyDescent="0.3">
      <c r="B17" s="2" t="s">
        <v>19</v>
      </c>
      <c r="G17" s="10" t="s">
        <v>20</v>
      </c>
      <c r="H17" s="27">
        <f>H8+H10+H12+H14</f>
        <v>0</v>
      </c>
      <c r="I17" s="28" t="s">
        <v>14</v>
      </c>
      <c r="J17" s="19" t="s">
        <v>21</v>
      </c>
    </row>
    <row r="18" spans="2:11" ht="14.25" customHeight="1" thickTop="1" x14ac:dyDescent="0.25"/>
    <row r="19" spans="2:11" x14ac:dyDescent="0.25">
      <c r="B19" s="8" t="s">
        <v>22</v>
      </c>
      <c r="C19" s="20"/>
      <c r="D19" s="20"/>
    </row>
    <row r="20" spans="2:11" ht="9.75" customHeight="1" x14ac:dyDescent="0.25"/>
    <row r="21" spans="2:11" x14ac:dyDescent="0.25">
      <c r="B21" s="66">
        <f>住宅資金!D19</f>
        <v>0</v>
      </c>
      <c r="C21" s="60" t="s">
        <v>14</v>
      </c>
      <c r="D21" s="2" t="s">
        <v>0</v>
      </c>
      <c r="H21" s="21">
        <f>B21/12</f>
        <v>0</v>
      </c>
      <c r="I21" s="12" t="s">
        <v>14</v>
      </c>
    </row>
    <row r="22" spans="2:11" ht="12.75" customHeight="1" x14ac:dyDescent="0.25">
      <c r="B22" s="22" t="s">
        <v>23</v>
      </c>
    </row>
    <row r="23" spans="2:11" ht="9.75" customHeight="1" x14ac:dyDescent="0.25">
      <c r="H23" s="56" t="s">
        <v>24</v>
      </c>
      <c r="I23" s="57">
        <v>5</v>
      </c>
    </row>
    <row r="24" spans="2:11" ht="4.5" customHeight="1" thickBot="1" x14ac:dyDescent="0.3">
      <c r="B24" s="15"/>
      <c r="C24" s="15"/>
      <c r="D24" s="15"/>
      <c r="E24" s="15"/>
      <c r="F24" s="15"/>
      <c r="G24" s="15"/>
      <c r="H24" s="35"/>
      <c r="I24" s="17"/>
      <c r="J24" s="15"/>
      <c r="K24" s="18"/>
    </row>
    <row r="25" spans="2:11" ht="4.5" customHeight="1" x14ac:dyDescent="0.25"/>
    <row r="26" spans="2:11" ht="14.6" thickBot="1" x14ac:dyDescent="0.3"/>
    <row r="27" spans="2:11" ht="15" thickTop="1" thickBot="1" x14ac:dyDescent="0.3">
      <c r="B27" s="2" t="s">
        <v>25</v>
      </c>
      <c r="F27" s="10"/>
      <c r="G27" s="10" t="s">
        <v>26</v>
      </c>
      <c r="H27" s="58">
        <f>ROUND(H21/I23,0)</f>
        <v>0</v>
      </c>
      <c r="I27" s="28" t="s">
        <v>14</v>
      </c>
      <c r="J27" s="19" t="s">
        <v>27</v>
      </c>
    </row>
    <row r="28" spans="2:11" ht="6" customHeight="1" thickTop="1" x14ac:dyDescent="0.25">
      <c r="H28" s="13"/>
    </row>
    <row r="29" spans="2:11" x14ac:dyDescent="0.25">
      <c r="B29" s="23" t="s">
        <v>28</v>
      </c>
      <c r="H29" s="13"/>
    </row>
    <row r="30" spans="2:11" ht="4.5" customHeight="1" thickBot="1" x14ac:dyDescent="0.3">
      <c r="H30" s="13"/>
    </row>
    <row r="31" spans="2:11" ht="15" thickTop="1" thickBot="1" x14ac:dyDescent="0.3">
      <c r="B31" s="20" t="s">
        <v>29</v>
      </c>
      <c r="H31" s="68">
        <f>MIN(H17,H27)</f>
        <v>0</v>
      </c>
      <c r="I31" s="28" t="s">
        <v>14</v>
      </c>
      <c r="J31" s="24" t="s">
        <v>30</v>
      </c>
    </row>
    <row r="32" spans="2:11" ht="14.6" thickTop="1" x14ac:dyDescent="0.25">
      <c r="B32" s="20"/>
      <c r="H32" s="29"/>
      <c r="I32" s="7"/>
      <c r="J32" s="20"/>
    </row>
    <row r="33" spans="1:10" x14ac:dyDescent="0.25">
      <c r="A33" s="5" t="s">
        <v>31</v>
      </c>
      <c r="B33" s="20"/>
      <c r="H33" s="29"/>
      <c r="I33" s="7"/>
      <c r="J33" s="67">
        <v>0.03</v>
      </c>
    </row>
    <row r="34" spans="1:10" x14ac:dyDescent="0.25">
      <c r="B34" s="20"/>
      <c r="H34" s="29"/>
      <c r="I34" s="7"/>
    </row>
    <row r="35" spans="1:10" x14ac:dyDescent="0.25">
      <c r="B35" s="2" t="s">
        <v>32</v>
      </c>
      <c r="H35" s="29"/>
      <c r="I35" s="7"/>
      <c r="J35" s="20"/>
    </row>
    <row r="36" spans="1:10" ht="14.25" customHeight="1" x14ac:dyDescent="0.25">
      <c r="B36" s="18"/>
      <c r="C36" s="18"/>
      <c r="D36" s="18"/>
      <c r="E36" s="18"/>
      <c r="F36" s="18"/>
      <c r="G36" s="18"/>
      <c r="H36" s="6" t="s">
        <v>33</v>
      </c>
      <c r="I36" s="7"/>
      <c r="J36" s="18"/>
    </row>
    <row r="37" spans="1:10" ht="6" customHeight="1" x14ac:dyDescent="0.25"/>
    <row r="38" spans="1:10" ht="15.75" customHeight="1" x14ac:dyDescent="0.25">
      <c r="B38" s="2" t="s">
        <v>34</v>
      </c>
      <c r="G38" s="2" t="s">
        <v>35</v>
      </c>
      <c r="H38" s="59">
        <f>PV(住宅資金!D29/100/12,住宅資金!D27*12,H31)*-1</f>
        <v>0</v>
      </c>
      <c r="I38" s="60" t="s">
        <v>14</v>
      </c>
      <c r="J38" s="25" t="s">
        <v>36</v>
      </c>
    </row>
    <row r="39" spans="1:10" x14ac:dyDescent="0.25">
      <c r="H39" s="29"/>
      <c r="I39" s="7"/>
      <c r="J39" s="20"/>
    </row>
    <row r="40" spans="1:10" x14ac:dyDescent="0.25">
      <c r="H40" s="29"/>
      <c r="I40" s="7"/>
      <c r="J40" s="20"/>
    </row>
    <row r="41" spans="1:10" x14ac:dyDescent="0.25">
      <c r="H41" s="29"/>
      <c r="I41" s="7"/>
      <c r="J41" s="20"/>
    </row>
    <row r="42" spans="1:10" x14ac:dyDescent="0.25">
      <c r="H42" s="29"/>
      <c r="I42" s="7"/>
      <c r="J42" s="20"/>
    </row>
    <row r="43" spans="1:10" x14ac:dyDescent="0.25">
      <c r="H43" s="29"/>
      <c r="I43" s="7"/>
      <c r="J43" s="20"/>
    </row>
    <row r="44" spans="1:10" x14ac:dyDescent="0.25">
      <c r="H44" s="29"/>
      <c r="I44" s="7"/>
      <c r="J44" s="20"/>
    </row>
    <row r="45" spans="1:10" x14ac:dyDescent="0.25">
      <c r="H45" s="29"/>
      <c r="I45" s="7"/>
      <c r="J45" s="20"/>
    </row>
    <row r="46" spans="1:10" x14ac:dyDescent="0.25">
      <c r="H46" s="29"/>
      <c r="I46" s="7"/>
      <c r="J46" s="20"/>
    </row>
    <row r="47" spans="1:10" x14ac:dyDescent="0.25">
      <c r="H47" s="29"/>
      <c r="I47" s="7"/>
      <c r="J47" s="20"/>
    </row>
    <row r="48" spans="1:10" x14ac:dyDescent="0.25">
      <c r="H48" s="29"/>
      <c r="I48" s="7"/>
      <c r="J48" s="20"/>
    </row>
    <row r="49" spans="1:10" x14ac:dyDescent="0.25">
      <c r="H49" s="29"/>
      <c r="I49" s="7"/>
      <c r="J49" s="20"/>
    </row>
    <row r="50" spans="1:10" x14ac:dyDescent="0.25">
      <c r="H50" s="29"/>
      <c r="I50" s="7"/>
      <c r="J50" s="20"/>
    </row>
    <row r="51" spans="1:10" x14ac:dyDescent="0.25">
      <c r="H51" s="29"/>
      <c r="I51" s="7"/>
      <c r="J51" s="20"/>
    </row>
    <row r="52" spans="1:10" x14ac:dyDescent="0.25">
      <c r="H52" s="29"/>
      <c r="I52" s="7"/>
      <c r="J52" s="20"/>
    </row>
    <row r="53" spans="1:10" x14ac:dyDescent="0.25">
      <c r="A53" s="5" t="s">
        <v>37</v>
      </c>
      <c r="H53" s="29"/>
    </row>
    <row r="54" spans="1:10" ht="9.75" customHeight="1" x14ac:dyDescent="0.25"/>
    <row r="55" spans="1:10" x14ac:dyDescent="0.25">
      <c r="B55" s="2" t="s">
        <v>1</v>
      </c>
      <c r="H55" s="59">
        <f>住宅資金!F35</f>
        <v>0</v>
      </c>
      <c r="I55" s="60" t="s">
        <v>14</v>
      </c>
    </row>
    <row r="56" spans="1:10" ht="9.75" customHeight="1" x14ac:dyDescent="0.25">
      <c r="H56" s="13"/>
    </row>
    <row r="57" spans="1:10" x14ac:dyDescent="0.25">
      <c r="B57" s="26" t="s">
        <v>38</v>
      </c>
      <c r="C57" s="26"/>
      <c r="F57" s="10" t="s">
        <v>39</v>
      </c>
      <c r="H57" s="11">
        <f>H38</f>
        <v>0</v>
      </c>
      <c r="I57" s="12" t="s">
        <v>14</v>
      </c>
    </row>
    <row r="58" spans="1:10" ht="9.75" customHeight="1" x14ac:dyDescent="0.25">
      <c r="F58" s="10"/>
      <c r="H58" s="13"/>
    </row>
    <row r="59" spans="1:10" x14ac:dyDescent="0.25">
      <c r="B59" s="2" t="s">
        <v>2</v>
      </c>
      <c r="F59" s="10" t="s">
        <v>40</v>
      </c>
      <c r="H59" s="59"/>
      <c r="I59" s="60" t="s">
        <v>14</v>
      </c>
    </row>
    <row r="60" spans="1:10" ht="5.25" customHeight="1" thickBot="1" x14ac:dyDescent="0.3">
      <c r="B60" s="15"/>
      <c r="C60" s="15"/>
      <c r="D60" s="15"/>
      <c r="E60" s="15"/>
      <c r="F60" s="15"/>
      <c r="G60" s="15"/>
      <c r="H60" s="16"/>
      <c r="I60" s="17"/>
      <c r="J60" s="15"/>
    </row>
    <row r="61" spans="1:10" ht="6.75" customHeight="1" thickBot="1" x14ac:dyDescent="0.3">
      <c r="H61" s="13"/>
    </row>
    <row r="62" spans="1:10" ht="15" thickTop="1" thickBot="1" x14ac:dyDescent="0.3">
      <c r="B62" s="20" t="s">
        <v>3</v>
      </c>
      <c r="G62" s="2" t="s">
        <v>41</v>
      </c>
      <c r="H62" s="27">
        <f>H55+H57+H59</f>
        <v>0</v>
      </c>
      <c r="I62" s="28" t="s">
        <v>14</v>
      </c>
    </row>
    <row r="63" spans="1:10" ht="14.6" thickTop="1" x14ac:dyDescent="0.25">
      <c r="B63" s="20"/>
      <c r="H63" s="29"/>
      <c r="I63" s="7"/>
    </row>
    <row r="64" spans="1:10" x14ac:dyDescent="0.25">
      <c r="A64" s="5" t="s">
        <v>42</v>
      </c>
    </row>
    <row r="65" spans="1:10" ht="9.75" customHeight="1" x14ac:dyDescent="0.25"/>
    <row r="66" spans="1:10" x14ac:dyDescent="0.25">
      <c r="B66" s="2" t="s">
        <v>43</v>
      </c>
      <c r="H66" s="59">
        <f>住宅資金!F43</f>
        <v>0</v>
      </c>
      <c r="I66" s="60" t="s">
        <v>14</v>
      </c>
    </row>
    <row r="67" spans="1:10" x14ac:dyDescent="0.25">
      <c r="H67" s="31" t="s">
        <v>44</v>
      </c>
      <c r="I67" s="32">
        <v>0.25</v>
      </c>
    </row>
    <row r="68" spans="1:10" ht="5.25" customHeight="1" thickBot="1" x14ac:dyDescent="0.3">
      <c r="B68" s="15"/>
      <c r="C68" s="15"/>
      <c r="D68" s="15"/>
      <c r="E68" s="15"/>
      <c r="F68" s="15"/>
      <c r="G68" s="15"/>
      <c r="H68" s="16"/>
      <c r="I68" s="17"/>
      <c r="J68" s="15"/>
    </row>
    <row r="69" spans="1:10" ht="6.75" customHeight="1" x14ac:dyDescent="0.25">
      <c r="H69" s="13"/>
    </row>
    <row r="70" spans="1:10" x14ac:dyDescent="0.25">
      <c r="B70" s="2" t="s">
        <v>45</v>
      </c>
      <c r="H70" s="11">
        <f>H66*I67</f>
        <v>0</v>
      </c>
      <c r="I70" s="12" t="s">
        <v>14</v>
      </c>
    </row>
    <row r="71" spans="1:10" ht="9.75" customHeight="1" x14ac:dyDescent="0.25">
      <c r="H71" s="29"/>
      <c r="I71" s="7"/>
    </row>
    <row r="72" spans="1:10" x14ac:dyDescent="0.25">
      <c r="B72" s="2" t="s">
        <v>4</v>
      </c>
      <c r="F72" s="10" t="s">
        <v>40</v>
      </c>
      <c r="H72" s="59">
        <f>住宅資金!F47</f>
        <v>0</v>
      </c>
      <c r="I72" s="60" t="s">
        <v>14</v>
      </c>
    </row>
    <row r="73" spans="1:10" ht="9.75" customHeight="1" x14ac:dyDescent="0.25">
      <c r="F73" s="10"/>
      <c r="H73" s="13"/>
    </row>
    <row r="74" spans="1:10" x14ac:dyDescent="0.25">
      <c r="B74" s="2" t="s">
        <v>5</v>
      </c>
      <c r="F74" s="10" t="s">
        <v>40</v>
      </c>
      <c r="H74" s="59">
        <f>住宅資金!F49</f>
        <v>0</v>
      </c>
      <c r="I74" s="60" t="s">
        <v>14</v>
      </c>
    </row>
    <row r="75" spans="1:10" ht="7.5" customHeight="1" thickBot="1" x14ac:dyDescent="0.3">
      <c r="B75" s="15"/>
      <c r="C75" s="15"/>
      <c r="D75" s="15"/>
      <c r="E75" s="15"/>
      <c r="F75" s="15"/>
      <c r="G75" s="15"/>
      <c r="H75" s="16"/>
      <c r="I75" s="17"/>
      <c r="J75" s="15"/>
    </row>
    <row r="76" spans="1:10" ht="6" customHeight="1" thickBot="1" x14ac:dyDescent="0.3">
      <c r="H76" s="13"/>
    </row>
    <row r="77" spans="1:10" ht="15" thickTop="1" thickBot="1" x14ac:dyDescent="0.3">
      <c r="B77" s="20" t="s">
        <v>46</v>
      </c>
      <c r="G77" s="2" t="s">
        <v>41</v>
      </c>
      <c r="H77" s="27">
        <f>IF(H70-H72-H74&lt;0,0,H70-H72-H74)</f>
        <v>0</v>
      </c>
      <c r="I77" s="28" t="s">
        <v>14</v>
      </c>
      <c r="J77" s="33" t="s">
        <v>47</v>
      </c>
    </row>
    <row r="78" spans="1:10" ht="14.6" thickTop="1" x14ac:dyDescent="0.25">
      <c r="B78" s="20"/>
      <c r="H78" s="29"/>
      <c r="I78" s="7"/>
      <c r="J78" s="20"/>
    </row>
    <row r="79" spans="1:10" x14ac:dyDescent="0.25">
      <c r="A79" s="5" t="s">
        <v>48</v>
      </c>
    </row>
    <row r="80" spans="1:10" ht="9.75" customHeight="1" x14ac:dyDescent="0.25">
      <c r="A80" s="20"/>
    </row>
    <row r="81" spans="2:10" x14ac:dyDescent="0.25">
      <c r="B81" s="34" t="s">
        <v>49</v>
      </c>
      <c r="H81" s="11">
        <f>H77</f>
        <v>0</v>
      </c>
      <c r="I81" s="12" t="s">
        <v>14</v>
      </c>
    </row>
    <row r="82" spans="2:10" ht="9.75" customHeight="1" x14ac:dyDescent="0.25">
      <c r="H82" s="6"/>
      <c r="I82" s="7"/>
    </row>
    <row r="83" spans="2:10" x14ac:dyDescent="0.25">
      <c r="B83" s="2" t="s">
        <v>6</v>
      </c>
      <c r="F83" s="10" t="s">
        <v>50</v>
      </c>
      <c r="H83" s="61">
        <f>住宅資金!F45</f>
        <v>0</v>
      </c>
      <c r="I83" s="60" t="s">
        <v>51</v>
      </c>
    </row>
    <row r="84" spans="2:10" ht="7.5" customHeight="1" thickBot="1" x14ac:dyDescent="0.3">
      <c r="B84" s="15"/>
      <c r="C84" s="15"/>
      <c r="D84" s="15"/>
      <c r="E84" s="15"/>
      <c r="F84" s="15"/>
      <c r="G84" s="15"/>
      <c r="H84" s="35"/>
      <c r="I84" s="17"/>
      <c r="J84" s="15"/>
    </row>
    <row r="85" spans="2:10" ht="6.75" customHeight="1" thickBot="1" x14ac:dyDescent="0.3"/>
    <row r="86" spans="2:10" ht="15" thickTop="1" thickBot="1" x14ac:dyDescent="0.3">
      <c r="B86" s="20" t="s">
        <v>7</v>
      </c>
      <c r="G86" s="2" t="s">
        <v>52</v>
      </c>
      <c r="H86" s="27" t="e">
        <f>H81/H83</f>
        <v>#DIV/0!</v>
      </c>
      <c r="I86" s="28" t="s">
        <v>14</v>
      </c>
    </row>
    <row r="87" spans="2:10" ht="14.6" thickTop="1" x14ac:dyDescent="0.25">
      <c r="H87" s="36"/>
    </row>
  </sheetData>
  <phoneticPr fontId="2"/>
  <pageMargins left="0.63" right="0.55000000000000004" top="0.68" bottom="0.75" header="0.24" footer="0.54"/>
  <pageSetup paperSize="9" orientation="portrait" horizontalDpi="0" verticalDpi="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FB413DAEE344A41B781E0262640E883" ma:contentTypeVersion="12" ma:contentTypeDescription="新しいドキュメントを作成します。" ma:contentTypeScope="" ma:versionID="34389f7d0a11af6037424d3465e4ff5b">
  <xsd:schema xmlns:xsd="http://www.w3.org/2001/XMLSchema" xmlns:xs="http://www.w3.org/2001/XMLSchema" xmlns:p="http://schemas.microsoft.com/office/2006/metadata/properties" xmlns:ns2="b17d1122-c0ee-4f93-888a-2458cccf7b8c" xmlns:ns3="52113e62-e571-440f-9db3-d261908212e3" targetNamespace="http://schemas.microsoft.com/office/2006/metadata/properties" ma:root="true" ma:fieldsID="d9d70e878a0038e91a43b3a571fb4c90" ns2:_="" ns3:_="">
    <xsd:import namespace="b17d1122-c0ee-4f93-888a-2458cccf7b8c"/>
    <xsd:import namespace="52113e62-e571-440f-9db3-d261908212e3"/>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7d1122-c0ee-4f93-888a-2458cccf7b8c"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2113e62-e571-440f-9db3-d261908212e3"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74C839-5122-4BB7-8D7C-0E45E0C19BB0}">
  <ds:schemaRefs>
    <ds:schemaRef ds:uri="http://schemas.microsoft.com/sharepoint/v3/contenttype/forms"/>
  </ds:schemaRefs>
</ds:datastoreItem>
</file>

<file path=customXml/itemProps2.xml><?xml version="1.0" encoding="utf-8"?>
<ds:datastoreItem xmlns:ds="http://schemas.openxmlformats.org/officeDocument/2006/customXml" ds:itemID="{2C074DE8-79F4-40D6-B76C-D40344178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7d1122-c0ee-4f93-888a-2458cccf7b8c"/>
    <ds:schemaRef ds:uri="52113e62-e571-440f-9db3-d261908212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FAA5FC-EC10-45FB-BB05-ABBCDF7D649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住宅資金</vt:lpstr>
      <vt:lpstr>計算シート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プラチナ・コンシェルジュ</dc:creator>
  <cp:lastModifiedBy>Atsuko Sumi</cp:lastModifiedBy>
  <cp:lastPrinted>2007-10-14T16:13:36Z</cp:lastPrinted>
  <dcterms:created xsi:type="dcterms:W3CDTF">2007-05-16T05:23:28Z</dcterms:created>
  <dcterms:modified xsi:type="dcterms:W3CDTF">2023-01-31T05:09:34Z</dcterms:modified>
</cp:coreProperties>
</file>