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敦子\Documents\01_FP_Work_Izumi\1-16_2019年提出データ\HP掲載ツール\OfficeIzumi\"/>
    </mc:Choice>
  </mc:AlternateContent>
  <workbookProtection workbookPassword="DE17" lockStructure="1"/>
  <bookViews>
    <workbookView xWindow="0" yWindow="0" windowWidth="9140" windowHeight="7870"/>
  </bookViews>
  <sheets>
    <sheet name="在職老齢年金" sheetId="5" r:id="rId1"/>
    <sheet name="計算シート_60歳～64歳" sheetId="1" state="hidden" r:id="rId2"/>
    <sheet name="計算シート_65歳以上" sheetId="4" state="hidden" r:id="rId3"/>
  </sheets>
  <calcPr calcId="152511"/>
</workbook>
</file>

<file path=xl/calcChain.xml><?xml version="1.0" encoding="utf-8"?>
<calcChain xmlns="http://schemas.openxmlformats.org/spreadsheetml/2006/main">
  <c r="O23" i="4" l="1"/>
  <c r="V30" i="1"/>
  <c r="C10" i="4"/>
  <c r="F10" i="4"/>
  <c r="N10" i="4"/>
  <c r="C6" i="4"/>
  <c r="H6" i="4" s="1"/>
  <c r="M13" i="4"/>
  <c r="Q13" i="4"/>
  <c r="L14" i="1"/>
  <c r="F11" i="1"/>
  <c r="C11" i="1"/>
  <c r="N11" i="1"/>
  <c r="C7" i="1"/>
  <c r="J7" i="1" s="1"/>
  <c r="B19" i="4"/>
  <c r="B24" i="4"/>
  <c r="B29" i="1"/>
  <c r="B23" i="1"/>
  <c r="Z27" i="1"/>
  <c r="K30" i="1"/>
  <c r="J27" i="1"/>
  <c r="G31" i="1"/>
  <c r="G28" i="1"/>
  <c r="G25" i="1"/>
  <c r="G22" i="1"/>
  <c r="B19" i="1"/>
  <c r="D14" i="1" l="1"/>
  <c r="AD27" i="1"/>
  <c r="D13" i="4"/>
  <c r="Y23" i="4"/>
  <c r="H13" i="4" s="1"/>
  <c r="V13" i="4" s="1"/>
  <c r="D38" i="5" s="1"/>
  <c r="AD24" i="1"/>
  <c r="AD21" i="1"/>
  <c r="AD30" i="1"/>
  <c r="H14" i="1" l="1"/>
  <c r="P14" i="1" s="1"/>
  <c r="AA13" i="4"/>
  <c r="D36" i="5" s="1"/>
  <c r="D19" i="5"/>
  <c r="W14" i="1"/>
  <c r="D17" i="5" s="1"/>
</calcChain>
</file>

<file path=xl/sharedStrings.xml><?xml version="1.0" encoding="utf-8"?>
<sst xmlns="http://schemas.openxmlformats.org/spreadsheetml/2006/main" count="203" uniqueCount="91">
  <si>
    <t>総報酬月額相当額が</t>
    <rPh sb="0" eb="1">
      <t>ソウ</t>
    </rPh>
    <rPh sb="1" eb="3">
      <t>ホウシュウ</t>
    </rPh>
    <rPh sb="3" eb="5">
      <t>ゲツガク</t>
    </rPh>
    <rPh sb="5" eb="7">
      <t>ソウトウ</t>
    </rPh>
    <rPh sb="7" eb="8">
      <t>ガク</t>
    </rPh>
    <phoneticPr fontId="3"/>
  </si>
  <si>
    <t>基本月額が</t>
    <rPh sb="0" eb="2">
      <t>キホン</t>
    </rPh>
    <rPh sb="2" eb="4">
      <t>ゲツガク</t>
    </rPh>
    <phoneticPr fontId="3"/>
  </si>
  <si>
    <t>＝</t>
    <phoneticPr fontId="3"/>
  </si>
  <si>
    <t>年金額</t>
    <rPh sb="0" eb="3">
      <t>ネンキンガク</t>
    </rPh>
    <phoneticPr fontId="3"/>
  </si>
  <si>
    <t>×</t>
    <phoneticPr fontId="3"/>
  </si>
  <si>
    <t>－</t>
    <phoneticPr fontId="3"/>
  </si>
  <si>
    <t>総報酬月</t>
    <rPh sb="0" eb="1">
      <t>ソウ</t>
    </rPh>
    <rPh sb="1" eb="3">
      <t>ホウシュウ</t>
    </rPh>
    <rPh sb="3" eb="4">
      <t>ツキ</t>
    </rPh>
    <phoneticPr fontId="3"/>
  </si>
  <si>
    <t>額相当額</t>
    <rPh sb="0" eb="1">
      <t>ガク</t>
    </rPh>
    <rPh sb="1" eb="3">
      <t>ソウトウ</t>
    </rPh>
    <rPh sb="3" eb="4">
      <t>ガク</t>
    </rPh>
    <phoneticPr fontId="3"/>
  </si>
  <si>
    <t>＋</t>
    <phoneticPr fontId="3"/>
  </si>
  <si>
    <t>基本</t>
    <rPh sb="0" eb="2">
      <t>キホン</t>
    </rPh>
    <phoneticPr fontId="3"/>
  </si>
  <si>
    <t>月額</t>
  </si>
  <si>
    <t>月額</t>
    <rPh sb="0" eb="2">
      <t>ゲツガク</t>
    </rPh>
    <phoneticPr fontId="3"/>
  </si>
  <si>
    <t>万円以下</t>
    <rPh sb="0" eb="1">
      <t>マン</t>
    </rPh>
    <rPh sb="1" eb="2">
      <t>エン</t>
    </rPh>
    <rPh sb="2" eb="4">
      <t>イカ</t>
    </rPh>
    <phoneticPr fontId="3"/>
  </si>
  <si>
    <t>万円超</t>
    <rPh sb="0" eb="1">
      <t>マン</t>
    </rPh>
    <rPh sb="1" eb="2">
      <t>エン</t>
    </rPh>
    <rPh sb="2" eb="3">
      <t>チョウ</t>
    </rPh>
    <phoneticPr fontId="3"/>
  </si>
  <si>
    <t>基本月額の合計が</t>
    <rPh sb="0" eb="2">
      <t>キホン</t>
    </rPh>
    <rPh sb="2" eb="4">
      <t>ゲツガク</t>
    </rPh>
    <rPh sb="5" eb="7">
      <t>ゴウケイ</t>
    </rPh>
    <phoneticPr fontId="3"/>
  </si>
  <si>
    <t>総報酬月額相当額と</t>
  </si>
  <si>
    <t>万円</t>
    <rPh sb="0" eb="2">
      <t>マンエン</t>
    </rPh>
    <phoneticPr fontId="3"/>
  </si>
  <si>
    <t>YES</t>
    <phoneticPr fontId="3"/>
  </si>
  <si>
    <t>NO</t>
    <phoneticPr fontId="3"/>
  </si>
  <si>
    <t>円</t>
    <rPh sb="0" eb="1">
      <t>エン</t>
    </rPh>
    <phoneticPr fontId="3"/>
  </si>
  <si>
    <t>以前一年間の収入(月収＋賞与)</t>
    <rPh sb="0" eb="2">
      <t>イゼン</t>
    </rPh>
    <rPh sb="2" eb="5">
      <t>イチネンカン</t>
    </rPh>
    <rPh sb="6" eb="8">
      <t>シュウニュウ</t>
    </rPh>
    <rPh sb="9" eb="11">
      <t>ゲッシュウ</t>
    </rPh>
    <rPh sb="12" eb="14">
      <t>ショウヨ</t>
    </rPh>
    <phoneticPr fontId="3"/>
  </si>
  <si>
    <t>÷</t>
    <phoneticPr fontId="3"/>
  </si>
  <si>
    <t>÷</t>
    <phoneticPr fontId="3"/>
  </si>
  <si>
    <t>＝</t>
    <phoneticPr fontId="3"/>
  </si>
  <si>
    <t>　　支給停止調整変更額</t>
    <rPh sb="2" eb="4">
      <t>シキュウ</t>
    </rPh>
    <rPh sb="4" eb="6">
      <t>テイシ</t>
    </rPh>
    <rPh sb="6" eb="8">
      <t>チョウセイ</t>
    </rPh>
    <rPh sb="8" eb="10">
      <t>ヘンコウ</t>
    </rPh>
    <rPh sb="10" eb="11">
      <t>ガク</t>
    </rPh>
    <phoneticPr fontId="3"/>
  </si>
  <si>
    <t>標準報酬月額</t>
    <rPh sb="0" eb="2">
      <t>ヒョウジュン</t>
    </rPh>
    <rPh sb="2" eb="4">
      <t>ホウシュウ</t>
    </rPh>
    <rPh sb="4" eb="6">
      <t>ゲツガク</t>
    </rPh>
    <phoneticPr fontId="3"/>
  </si>
  <si>
    <t>÷</t>
    <phoneticPr fontId="3"/>
  </si>
  <si>
    <t>YES</t>
    <phoneticPr fontId="3"/>
  </si>
  <si>
    <t>＝</t>
    <phoneticPr fontId="3"/>
  </si>
  <si>
    <t>＋</t>
    <phoneticPr fontId="3"/>
  </si>
  <si>
    <t xml:space="preserve"> </t>
    <phoneticPr fontId="3"/>
  </si>
  <si>
    <t>減額されない</t>
    <rPh sb="0" eb="2">
      <t>ゲンガク</t>
    </rPh>
    <phoneticPr fontId="3"/>
  </si>
  <si>
    <t>年金額（年額）</t>
    <rPh sb="0" eb="3">
      <t>ネンキンガク</t>
    </rPh>
    <rPh sb="4" eb="6">
      <t>ネンガク</t>
    </rPh>
    <phoneticPr fontId="3"/>
  </si>
  <si>
    <t>部分に必要な情報を入力してください</t>
  </si>
  <si>
    <t>　年間賞与額</t>
    <rPh sb="1" eb="3">
      <t>ネンカン</t>
    </rPh>
    <rPh sb="3" eb="5">
      <t>ショウヨ</t>
    </rPh>
    <rPh sb="5" eb="6">
      <t>ガク</t>
    </rPh>
    <phoneticPr fontId="3"/>
  </si>
  <si>
    <t>-</t>
    <phoneticPr fontId="3"/>
  </si>
  <si>
    <t>＋</t>
    <phoneticPr fontId="3"/>
  </si>
  <si>
    <t>基本月額</t>
    <phoneticPr fontId="3"/>
  </si>
  <si>
    <t>　総報酬月額相当額</t>
    <phoneticPr fontId="3"/>
  </si>
  <si>
    <t>×　12</t>
    <phoneticPr fontId="3"/>
  </si>
  <si>
    <t>　－</t>
    <phoneticPr fontId="3"/>
  </si>
  <si>
    <t>×　12</t>
    <phoneticPr fontId="3"/>
  </si>
  <si>
    <t xml:space="preserve"> ×　12</t>
    <phoneticPr fontId="3"/>
  </si>
  <si>
    <t xml:space="preserve"> × 12</t>
    <phoneticPr fontId="3"/>
  </si>
  <si>
    <t>支給額</t>
    <rPh sb="0" eb="3">
      <t>シキュウガク</t>
    </rPh>
    <phoneticPr fontId="3"/>
  </si>
  <si>
    <r>
      <t>以前1年間の収入</t>
    </r>
    <r>
      <rPr>
        <sz val="10.5"/>
        <rFont val="ＭＳ 明朝"/>
        <family val="1"/>
        <charset val="128"/>
      </rPr>
      <t>(月収＋賞与)</t>
    </r>
    <rPh sb="0" eb="2">
      <t>イゼン</t>
    </rPh>
    <rPh sb="3" eb="5">
      <t>ネンカン</t>
    </rPh>
    <rPh sb="6" eb="8">
      <t>シュウニュウ</t>
    </rPh>
    <rPh sb="9" eb="11">
      <t>ゲッシュウ</t>
    </rPh>
    <rPh sb="12" eb="14">
      <t>ショウヨ</t>
    </rPh>
    <phoneticPr fontId="3"/>
  </si>
  <si>
    <r>
      <t>年金額</t>
    </r>
    <r>
      <rPr>
        <sz val="10.5"/>
        <rFont val="ＭＳ 明朝"/>
        <family val="1"/>
        <charset val="128"/>
      </rPr>
      <t>(報酬比例部分＋定額部分、加給年金除く）</t>
    </r>
    <rPh sb="0" eb="3">
      <t>ネンキンガク</t>
    </rPh>
    <rPh sb="4" eb="6">
      <t>ホウシュウ</t>
    </rPh>
    <rPh sb="6" eb="8">
      <t>ヒレイ</t>
    </rPh>
    <rPh sb="8" eb="10">
      <t>ブブン</t>
    </rPh>
    <rPh sb="11" eb="13">
      <t>テイガク</t>
    </rPh>
    <rPh sb="13" eb="15">
      <t>ブブン</t>
    </rPh>
    <rPh sb="16" eb="18">
      <t>カキュウ</t>
    </rPh>
    <rPh sb="18" eb="20">
      <t>ネンキン</t>
    </rPh>
    <rPh sb="20" eb="21">
      <t>ノゾ</t>
    </rPh>
    <phoneticPr fontId="3"/>
  </si>
  <si>
    <t>※１</t>
    <phoneticPr fontId="3"/>
  </si>
  <si>
    <t>　　支給停止調整開始額</t>
    <rPh sb="2" eb="4">
      <t>シキュウ</t>
    </rPh>
    <rPh sb="4" eb="6">
      <t>テイシ</t>
    </rPh>
    <rPh sb="6" eb="8">
      <t>チョウセイ</t>
    </rPh>
    <rPh sb="8" eb="10">
      <t>カイシ</t>
    </rPh>
    <rPh sb="10" eb="11">
      <t>ガク</t>
    </rPh>
    <phoneticPr fontId="3"/>
  </si>
  <si>
    <t>　　</t>
    <phoneticPr fontId="3"/>
  </si>
  <si>
    <t>　　※１ 厚生年金基金加入期間がある場合は厚生年金基金または厚生年金基金連合会から支払われる</t>
    <rPh sb="5" eb="7">
      <t>コウセイ</t>
    </rPh>
    <rPh sb="7" eb="9">
      <t>ネンキン</t>
    </rPh>
    <rPh sb="9" eb="11">
      <t>キキン</t>
    </rPh>
    <rPh sb="11" eb="13">
      <t>カニュウ</t>
    </rPh>
    <rPh sb="13" eb="15">
      <t>キカン</t>
    </rPh>
    <rPh sb="18" eb="20">
      <t>バアイ</t>
    </rPh>
    <rPh sb="21" eb="23">
      <t>コウセイ</t>
    </rPh>
    <rPh sb="23" eb="25">
      <t>ネンキン</t>
    </rPh>
    <rPh sb="25" eb="27">
      <t>キキン</t>
    </rPh>
    <rPh sb="30" eb="32">
      <t>コウセイ</t>
    </rPh>
    <rPh sb="32" eb="34">
      <t>ネンキン</t>
    </rPh>
    <rPh sb="34" eb="36">
      <t>キキン</t>
    </rPh>
    <rPh sb="36" eb="39">
      <t>レンゴウカイ</t>
    </rPh>
    <rPh sb="41" eb="43">
      <t>シハラ</t>
    </rPh>
    <phoneticPr fontId="3"/>
  </si>
  <si>
    <r>
      <t>老齢</t>
    </r>
    <r>
      <rPr>
        <sz val="10.5"/>
        <color indexed="10"/>
        <rFont val="ＭＳ 明朝"/>
        <family val="1"/>
        <charset val="128"/>
      </rPr>
      <t>厚生</t>
    </r>
    <r>
      <rPr>
        <sz val="10.5"/>
        <rFont val="ＭＳ 明朝"/>
        <family val="1"/>
        <charset val="128"/>
      </rPr>
      <t>年金額(加給年金を除く)</t>
    </r>
    <rPh sb="0" eb="2">
      <t>ロウレイ</t>
    </rPh>
    <rPh sb="2" eb="4">
      <t>コウセイ</t>
    </rPh>
    <rPh sb="4" eb="7">
      <t>ネンキンガク</t>
    </rPh>
    <rPh sb="8" eb="10">
      <t>カキュウ</t>
    </rPh>
    <rPh sb="10" eb="12">
      <t>ネンキン</t>
    </rPh>
    <rPh sb="13" eb="14">
      <t>ノゾ</t>
    </rPh>
    <phoneticPr fontId="3"/>
  </si>
  <si>
    <t>　支給停止調整額</t>
    <rPh sb="1" eb="3">
      <t>シキュウ</t>
    </rPh>
    <rPh sb="3" eb="5">
      <t>テイシ</t>
    </rPh>
    <rPh sb="5" eb="7">
      <t>チョウセイ</t>
    </rPh>
    <rPh sb="7" eb="8">
      <t>ガク</t>
    </rPh>
    <phoneticPr fontId="3"/>
  </si>
  <si>
    <t>＝</t>
    <phoneticPr fontId="3"/>
  </si>
  <si>
    <t xml:space="preserve"> 　 ※　昭和12年4月1日生れのまでの人は年金が減額されません</t>
    <rPh sb="5" eb="7">
      <t>ショウワ</t>
    </rPh>
    <rPh sb="9" eb="10">
      <t>ネン</t>
    </rPh>
    <rPh sb="11" eb="12">
      <t>ガツ</t>
    </rPh>
    <rPh sb="13" eb="14">
      <t>ニチ</t>
    </rPh>
    <rPh sb="14" eb="15">
      <t>ウマ</t>
    </rPh>
    <rPh sb="20" eb="21">
      <t>ヒト</t>
    </rPh>
    <rPh sb="22" eb="24">
      <t>ネンキン</t>
    </rPh>
    <rPh sb="25" eb="27">
      <t>ゲンガク</t>
    </rPh>
    <phoneticPr fontId="3"/>
  </si>
  <si>
    <t>　　減額されない</t>
    <rPh sb="2" eb="4">
      <t>ゲンガク</t>
    </rPh>
    <phoneticPr fontId="3"/>
  </si>
  <si>
    <t>代行部分も年金額に含んで計算してください。</t>
    <phoneticPr fontId="3"/>
  </si>
  <si>
    <t>支給停止額（年額）</t>
    <rPh sb="0" eb="2">
      <t>シキュウ</t>
    </rPh>
    <rPh sb="2" eb="4">
      <t>テイシ</t>
    </rPh>
    <rPh sb="4" eb="5">
      <t>ガク</t>
    </rPh>
    <rPh sb="6" eb="8">
      <t>ネンガク</t>
    </rPh>
    <phoneticPr fontId="3"/>
  </si>
  <si>
    <t>年金額（月額）</t>
    <rPh sb="0" eb="3">
      <t>ネンキンガク</t>
    </rPh>
    <rPh sb="4" eb="6">
      <t>ゲツガク</t>
    </rPh>
    <phoneticPr fontId="3"/>
  </si>
  <si>
    <t>老齢厚生年金額</t>
    <rPh sb="0" eb="2">
      <t>ロウレイ</t>
    </rPh>
    <rPh sb="2" eb="4">
      <t>コウセイ</t>
    </rPh>
    <rPh sb="4" eb="6">
      <t>ネンキン</t>
    </rPh>
    <rPh sb="6" eb="7">
      <t>ガク</t>
    </rPh>
    <phoneticPr fontId="3"/>
  </si>
  <si>
    <t>支給停止額</t>
    <rPh sb="0" eb="2">
      <t>シキュウ</t>
    </rPh>
    <rPh sb="2" eb="4">
      <t>テイシ</t>
    </rPh>
    <rPh sb="4" eb="5">
      <t>ガク</t>
    </rPh>
    <phoneticPr fontId="3"/>
  </si>
  <si>
    <t>・支給停止額が老齢厚生年金額を上回る場合、老齢厚生年金は全額停止となり加給年金の支給も停止します。</t>
    <rPh sb="1" eb="3">
      <t>シキュウ</t>
    </rPh>
    <rPh sb="3" eb="5">
      <t>テイシ</t>
    </rPh>
    <rPh sb="5" eb="6">
      <t>ガク</t>
    </rPh>
    <rPh sb="7" eb="9">
      <t>ロウレイ</t>
    </rPh>
    <rPh sb="9" eb="11">
      <t>コウセイ</t>
    </rPh>
    <rPh sb="11" eb="14">
      <t>ネンキンガク</t>
    </rPh>
    <rPh sb="15" eb="17">
      <t>ウワマワ</t>
    </rPh>
    <rPh sb="18" eb="20">
      <t>バアイ</t>
    </rPh>
    <rPh sb="21" eb="23">
      <t>ロウレイ</t>
    </rPh>
    <rPh sb="23" eb="25">
      <t>コウセイ</t>
    </rPh>
    <rPh sb="25" eb="27">
      <t>ネンキン</t>
    </rPh>
    <rPh sb="28" eb="30">
      <t>ゼンガク</t>
    </rPh>
    <rPh sb="30" eb="32">
      <t>テイシ</t>
    </rPh>
    <rPh sb="35" eb="37">
      <t>カキュウ</t>
    </rPh>
    <rPh sb="37" eb="39">
      <t>ネンキン</t>
    </rPh>
    <rPh sb="40" eb="42">
      <t>シキュウ</t>
    </rPh>
    <rPh sb="43" eb="45">
      <t>テイシ</t>
    </rPh>
    <phoneticPr fontId="3"/>
  </si>
  <si>
    <t>・老齢厚生年金が全額停止されても老齢基礎年金は支給されます。</t>
    <rPh sb="1" eb="3">
      <t>ロウレイ</t>
    </rPh>
    <rPh sb="3" eb="5">
      <t>コウセイ</t>
    </rPh>
    <rPh sb="5" eb="7">
      <t>ネンキン</t>
    </rPh>
    <rPh sb="8" eb="10">
      <t>ゼンガク</t>
    </rPh>
    <rPh sb="10" eb="12">
      <t>テイシ</t>
    </rPh>
    <rPh sb="16" eb="18">
      <t>ロウレイ</t>
    </rPh>
    <rPh sb="18" eb="20">
      <t>キソ</t>
    </rPh>
    <rPh sb="20" eb="22">
      <t>ネンキン</t>
    </rPh>
    <rPh sb="23" eb="25">
      <t>シキュウ</t>
    </rPh>
    <phoneticPr fontId="3"/>
  </si>
  <si>
    <t>・支給停止額が年金額を上回る場合は全額支給停止となり、加給年金の支給も停止となります。</t>
    <rPh sb="1" eb="3">
      <t>シキュウ</t>
    </rPh>
    <rPh sb="3" eb="5">
      <t>テイシ</t>
    </rPh>
    <rPh sb="5" eb="6">
      <t>ガク</t>
    </rPh>
    <rPh sb="7" eb="10">
      <t>ネンキンガク</t>
    </rPh>
    <rPh sb="11" eb="13">
      <t>ウワマワ</t>
    </rPh>
    <rPh sb="14" eb="16">
      <t>バアイ</t>
    </rPh>
    <rPh sb="17" eb="19">
      <t>ゼンガク</t>
    </rPh>
    <rPh sb="19" eb="21">
      <t>シキュウ</t>
    </rPh>
    <rPh sb="21" eb="23">
      <t>テイシ</t>
    </rPh>
    <rPh sb="27" eb="29">
      <t>カキュウ</t>
    </rPh>
    <rPh sb="29" eb="31">
      <t>ネンキン</t>
    </rPh>
    <rPh sb="32" eb="34">
      <t>シキュウ</t>
    </rPh>
    <rPh sb="35" eb="37">
      <t>テイシ</t>
    </rPh>
    <phoneticPr fontId="3"/>
  </si>
  <si>
    <t>老齢基礎年金額</t>
    <rPh sb="0" eb="2">
      <t>ロウレイ</t>
    </rPh>
    <rPh sb="2" eb="4">
      <t>キソ</t>
    </rPh>
    <rPh sb="4" eb="6">
      <t>ネンキン</t>
    </rPh>
    <rPh sb="6" eb="7">
      <t>ガク</t>
    </rPh>
    <phoneticPr fontId="3"/>
  </si>
  <si>
    <t>加給年金額</t>
    <rPh sb="0" eb="2">
      <t>カキュウ</t>
    </rPh>
    <rPh sb="2" eb="4">
      <t>ネンキン</t>
    </rPh>
    <rPh sb="4" eb="5">
      <t>ガク</t>
    </rPh>
    <phoneticPr fontId="3"/>
  </si>
  <si>
    <t>65歳以上の方</t>
    <rPh sb="2" eb="3">
      <t>サイ</t>
    </rPh>
    <rPh sb="3" eb="5">
      <t>イジョウ</t>
    </rPh>
    <rPh sb="6" eb="7">
      <t>カタ</t>
    </rPh>
    <phoneticPr fontId="3"/>
  </si>
  <si>
    <r>
      <t>以前1年間の収入</t>
    </r>
    <r>
      <rPr>
        <sz val="12"/>
        <rFont val="ＭＳ Ｐゴシック"/>
        <family val="3"/>
        <charset val="128"/>
      </rPr>
      <t>(賞与を含む年収)</t>
    </r>
    <rPh sb="0" eb="2">
      <t>イゼン</t>
    </rPh>
    <rPh sb="3" eb="5">
      <t>ネンカン</t>
    </rPh>
    <rPh sb="6" eb="8">
      <t>シュウニュウ</t>
    </rPh>
    <rPh sb="9" eb="11">
      <t>ショウヨ</t>
    </rPh>
    <rPh sb="12" eb="13">
      <t>フク</t>
    </rPh>
    <rPh sb="14" eb="16">
      <t>ネンシュウ</t>
    </rPh>
    <phoneticPr fontId="3"/>
  </si>
  <si>
    <t>年額</t>
    <rPh sb="0" eb="2">
      <t>ネンガク</t>
    </rPh>
    <phoneticPr fontId="3"/>
  </si>
  <si>
    <t>月収平均</t>
    <rPh sb="0" eb="2">
      <t>ゲッシュウ</t>
    </rPh>
    <rPh sb="2" eb="4">
      <t>ヘイキン</t>
    </rPh>
    <phoneticPr fontId="3"/>
  </si>
  <si>
    <t>年間賞与</t>
    <rPh sb="0" eb="2">
      <t>ネンカン</t>
    </rPh>
    <rPh sb="2" eb="4">
      <t>ショウヨ</t>
    </rPh>
    <phoneticPr fontId="3"/>
  </si>
  <si>
    <t>万円　</t>
    <rPh sb="0" eb="2">
      <t>マンエン</t>
    </rPh>
    <phoneticPr fontId="3"/>
  </si>
  <si>
    <r>
      <t xml:space="preserve">年金額 </t>
    </r>
    <r>
      <rPr>
        <sz val="12"/>
        <rFont val="ＭＳ Ｐゴシック"/>
        <family val="3"/>
        <charset val="128"/>
      </rPr>
      <t>(報酬比例部分＋定額部分、加給年金除く）</t>
    </r>
    <rPh sb="0" eb="3">
      <t>ネンキンガク</t>
    </rPh>
    <rPh sb="5" eb="7">
      <t>ホウシュウ</t>
    </rPh>
    <rPh sb="7" eb="9">
      <t>ヒレイ</t>
    </rPh>
    <rPh sb="9" eb="11">
      <t>ブブン</t>
    </rPh>
    <rPh sb="12" eb="14">
      <t>テイガク</t>
    </rPh>
    <rPh sb="14" eb="16">
      <t>ブブン</t>
    </rPh>
    <rPh sb="17" eb="19">
      <t>カキュウ</t>
    </rPh>
    <rPh sb="19" eb="21">
      <t>ネンキン</t>
    </rPh>
    <rPh sb="21" eb="22">
      <t>ノゾ</t>
    </rPh>
    <phoneticPr fontId="3"/>
  </si>
  <si>
    <t>60歳から64歳までの方</t>
    <rPh sb="2" eb="3">
      <t>サイ</t>
    </rPh>
    <rPh sb="7" eb="8">
      <t>サイ</t>
    </rPh>
    <rPh sb="11" eb="12">
      <t>カタ</t>
    </rPh>
    <phoneticPr fontId="3"/>
  </si>
  <si>
    <t>※支給停止額が年金額を上回る場合は全額支給停止となり、加給年金の支給も停止となります。</t>
    <rPh sb="1" eb="3">
      <t>シキュウ</t>
    </rPh>
    <rPh sb="3" eb="5">
      <t>テイシ</t>
    </rPh>
    <rPh sb="5" eb="6">
      <t>ガク</t>
    </rPh>
    <rPh sb="7" eb="10">
      <t>ネンキンガク</t>
    </rPh>
    <rPh sb="11" eb="13">
      <t>ウワマワ</t>
    </rPh>
    <rPh sb="14" eb="16">
      <t>バアイ</t>
    </rPh>
    <rPh sb="17" eb="19">
      <t>ゼンガク</t>
    </rPh>
    <rPh sb="19" eb="21">
      <t>シキュウ</t>
    </rPh>
    <rPh sb="21" eb="23">
      <t>テイシ</t>
    </rPh>
    <rPh sb="27" eb="29">
      <t>カキュウ</t>
    </rPh>
    <rPh sb="29" eb="31">
      <t>ネンキン</t>
    </rPh>
    <rPh sb="32" eb="34">
      <t>シキュウ</t>
    </rPh>
    <rPh sb="35" eb="37">
      <t>テイシ</t>
    </rPh>
    <phoneticPr fontId="3"/>
  </si>
  <si>
    <t>※支給停止額が老齢厚生年金額を上回る場合、老齢厚生年金は全額停止となり加給年金の支給も停止します。</t>
    <rPh sb="1" eb="3">
      <t>シキュウ</t>
    </rPh>
    <rPh sb="3" eb="5">
      <t>テイシ</t>
    </rPh>
    <rPh sb="5" eb="6">
      <t>ガク</t>
    </rPh>
    <rPh sb="7" eb="9">
      <t>ロウレイ</t>
    </rPh>
    <rPh sb="9" eb="11">
      <t>コウセイ</t>
    </rPh>
    <rPh sb="11" eb="14">
      <t>ネンキンガク</t>
    </rPh>
    <rPh sb="15" eb="17">
      <t>ウワマワ</t>
    </rPh>
    <rPh sb="18" eb="20">
      <t>バアイ</t>
    </rPh>
    <rPh sb="21" eb="23">
      <t>ロウレイ</t>
    </rPh>
    <rPh sb="23" eb="25">
      <t>コウセイ</t>
    </rPh>
    <rPh sb="25" eb="27">
      <t>ネンキン</t>
    </rPh>
    <rPh sb="28" eb="30">
      <t>ゼンガク</t>
    </rPh>
    <rPh sb="30" eb="32">
      <t>テイシ</t>
    </rPh>
    <rPh sb="35" eb="37">
      <t>カキュウ</t>
    </rPh>
    <rPh sb="37" eb="39">
      <t>ネンキン</t>
    </rPh>
    <rPh sb="40" eb="42">
      <t>シキュウ</t>
    </rPh>
    <rPh sb="43" eb="45">
      <t>テイシ</t>
    </rPh>
    <phoneticPr fontId="3"/>
  </si>
  <si>
    <t>※老齢厚生年金が全額停止されても老齢基礎年金は支給されます。</t>
    <rPh sb="1" eb="3">
      <t>ロウレイ</t>
    </rPh>
    <rPh sb="3" eb="5">
      <t>コウセイ</t>
    </rPh>
    <rPh sb="5" eb="7">
      <t>ネンキン</t>
    </rPh>
    <rPh sb="8" eb="10">
      <t>ゼンガク</t>
    </rPh>
    <rPh sb="10" eb="12">
      <t>テイシ</t>
    </rPh>
    <rPh sb="16" eb="18">
      <t>ロウレイ</t>
    </rPh>
    <rPh sb="18" eb="20">
      <t>キソ</t>
    </rPh>
    <rPh sb="20" eb="22">
      <t>ネンキン</t>
    </rPh>
    <rPh sb="23" eb="25">
      <t>シキュウ</t>
    </rPh>
    <phoneticPr fontId="3"/>
  </si>
  <si>
    <t>注： 試算結果の数値は概算です。実際の金額とは異なる場合がありますので御了承ください。</t>
    <rPh sb="0" eb="1">
      <t>チュウ</t>
    </rPh>
    <rPh sb="3" eb="5">
      <t>シサン</t>
    </rPh>
    <rPh sb="5" eb="7">
      <t>ケッカ</t>
    </rPh>
    <rPh sb="8" eb="10">
      <t>スウチ</t>
    </rPh>
    <rPh sb="11" eb="13">
      <t>ガイサン</t>
    </rPh>
    <rPh sb="16" eb="18">
      <t>ジッサイ</t>
    </rPh>
    <rPh sb="19" eb="21">
      <t>キンガク</t>
    </rPh>
    <rPh sb="23" eb="24">
      <t>コト</t>
    </rPh>
    <rPh sb="26" eb="28">
      <t>バアイ</t>
    </rPh>
    <rPh sb="35" eb="36">
      <t>ゴ</t>
    </rPh>
    <rPh sb="36" eb="38">
      <t>リョウショウ</t>
    </rPh>
    <phoneticPr fontId="3"/>
  </si>
  <si>
    <t>注）　</t>
  </si>
  <si>
    <t>部分に必要な情報を入力してください。　　部分には計算結果が表示されます。</t>
    <rPh sb="0" eb="2">
      <t>ブブン</t>
    </rPh>
    <rPh sb="3" eb="5">
      <t>ヒツヨウ</t>
    </rPh>
    <rPh sb="6" eb="8">
      <t>ジョウホウ</t>
    </rPh>
    <rPh sb="9" eb="11">
      <t>ニュウリョク</t>
    </rPh>
    <phoneticPr fontId="3"/>
  </si>
  <si>
    <t>この試算ツールは、一般の皆さまがご自身のライフプランおよびマネー＆キャリアプランを考えるうえで活用していただくために掲載しています。</t>
    <phoneticPr fontId="18"/>
  </si>
  <si>
    <t>雑誌や新聞、HP、セミナー資料などへ無断転載することはお断りいたします。</t>
    <phoneticPr fontId="3"/>
  </si>
  <si>
    <r>
      <t>老齢</t>
    </r>
    <r>
      <rPr>
        <b/>
        <sz val="12"/>
        <color rgb="FFC00000"/>
        <rFont val="ＭＳ Ｐゴシック"/>
        <family val="3"/>
        <charset val="128"/>
      </rPr>
      <t>厚生</t>
    </r>
    <r>
      <rPr>
        <b/>
        <sz val="12"/>
        <rFont val="ＭＳ Ｐゴシック"/>
        <family val="3"/>
        <charset val="128"/>
      </rPr>
      <t>年金額</t>
    </r>
    <rPh sb="0" eb="2">
      <t>ロウレイ</t>
    </rPh>
    <rPh sb="2" eb="4">
      <t>コウセイ</t>
    </rPh>
    <rPh sb="4" eb="6">
      <t>ネンキン</t>
    </rPh>
    <rPh sb="6" eb="7">
      <t>ガク</t>
    </rPh>
    <phoneticPr fontId="3"/>
  </si>
  <si>
    <r>
      <t>老齢</t>
    </r>
    <r>
      <rPr>
        <b/>
        <sz val="12"/>
        <color rgb="FFC00000"/>
        <rFont val="ＭＳ Ｐゴシック"/>
        <family val="3"/>
        <charset val="128"/>
      </rPr>
      <t>基礎</t>
    </r>
    <r>
      <rPr>
        <b/>
        <sz val="12"/>
        <rFont val="ＭＳ Ｐゴシック"/>
        <family val="3"/>
        <charset val="128"/>
      </rPr>
      <t>年金額</t>
    </r>
    <rPh sb="0" eb="2">
      <t>ロウレイ</t>
    </rPh>
    <rPh sb="2" eb="4">
      <t>キソ</t>
    </rPh>
    <rPh sb="4" eb="6">
      <t>ネンキン</t>
    </rPh>
    <rPh sb="6" eb="7">
      <t>ガク</t>
    </rPh>
    <phoneticPr fontId="3"/>
  </si>
  <si>
    <t>Copyright (c) Akiko Izumi. All Rights Reserved.</t>
    <phoneticPr fontId="18"/>
  </si>
  <si>
    <t>－</t>
    <phoneticPr fontId="3"/>
  </si>
  <si>
    <t>万円 ×</t>
    <rPh sb="0" eb="1">
      <t>マンエン</t>
    </rPh>
    <phoneticPr fontId="3"/>
  </si>
  <si>
    <t>在職老齢年金の計算（平成31年度版）</t>
    <rPh sb="0" eb="2">
      <t>ザイショク</t>
    </rPh>
    <rPh sb="2" eb="4">
      <t>ロウレイ</t>
    </rPh>
    <rPh sb="4" eb="6">
      <t>ネンキン</t>
    </rPh>
    <rPh sb="7" eb="9">
      <t>ケイサン</t>
    </rPh>
    <rPh sb="10" eb="12">
      <t>ヘイセイ</t>
    </rPh>
    <rPh sb="14" eb="15">
      <t>ネン</t>
    </rPh>
    <rPh sb="15" eb="16">
      <t>ド</t>
    </rPh>
    <rPh sb="16" eb="17">
      <t>バン</t>
    </rPh>
    <phoneticPr fontId="3"/>
  </si>
  <si>
    <t>円 (平成31年度額）</t>
    <rPh sb="0" eb="1">
      <t>エン</t>
    </rPh>
    <phoneticPr fontId="3"/>
  </si>
  <si>
    <t>60歳から64歳の在職老齢年金（平成31年度版）</t>
    <rPh sb="2" eb="3">
      <t>サイ</t>
    </rPh>
    <rPh sb="7" eb="8">
      <t>サイ</t>
    </rPh>
    <rPh sb="9" eb="11">
      <t>ザイショク</t>
    </rPh>
    <rPh sb="11" eb="13">
      <t>ロウレイ</t>
    </rPh>
    <rPh sb="13" eb="15">
      <t>ネンキン</t>
    </rPh>
    <rPh sb="16" eb="18">
      <t>ヘイセイ</t>
    </rPh>
    <rPh sb="20" eb="21">
      <t>ネン</t>
    </rPh>
    <rPh sb="21" eb="22">
      <t>ド</t>
    </rPh>
    <rPh sb="22" eb="23">
      <t>バン</t>
    </rPh>
    <phoneticPr fontId="3"/>
  </si>
  <si>
    <t>65歳以上の在職老齢年金（平成31年度版）</t>
    <rPh sb="2" eb="5">
      <t>サイイジョウ</t>
    </rPh>
    <rPh sb="6" eb="8">
      <t>ザイショク</t>
    </rPh>
    <rPh sb="8" eb="10">
      <t>ロウレイ</t>
    </rPh>
    <rPh sb="10" eb="12">
      <t>ネンキン</t>
    </rPh>
    <rPh sb="13" eb="15">
      <t>ヘイセイ</t>
    </rPh>
    <rPh sb="17" eb="18">
      <t>ネン</t>
    </rPh>
    <rPh sb="18" eb="19">
      <t>ド</t>
    </rPh>
    <rPh sb="19" eb="20">
      <t>バン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</si>
</sst>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5"/>
      <name val="ＭＳ 明朝"/>
      <family val="1"/>
      <charset val="128"/>
    </font>
    <font>
      <sz val="10.5"/>
      <name val="ＭＳ 明朝"/>
      <family val="1"/>
      <charset val="128"/>
    </font>
    <font>
      <sz val="10.5"/>
      <name val="ＭＳ 明朝"/>
      <family val="1"/>
      <charset val="128"/>
    </font>
    <font>
      <sz val="6"/>
      <name val="ＭＳ 明朝"/>
      <family val="1"/>
      <charset val="128"/>
    </font>
    <font>
      <sz val="10.5"/>
      <color indexed="12"/>
      <name val="ＭＳ 明朝"/>
      <family val="1"/>
      <charset val="128"/>
    </font>
    <font>
      <sz val="10.5"/>
      <color indexed="17"/>
      <name val="ＭＳ 明朝"/>
      <family val="1"/>
      <charset val="128"/>
    </font>
    <font>
      <sz val="10.5"/>
      <color indexed="14"/>
      <name val="ＭＳ 明朝"/>
      <family val="1"/>
      <charset val="128"/>
    </font>
    <font>
      <b/>
      <sz val="14"/>
      <color indexed="17"/>
      <name val="ＭＳ 明朝"/>
      <family val="1"/>
      <charset val="128"/>
    </font>
    <font>
      <sz val="10.5"/>
      <color indexed="57"/>
      <name val="ＭＳ 明朝"/>
      <family val="1"/>
      <charset val="128"/>
    </font>
    <font>
      <b/>
      <sz val="14"/>
      <color indexed="10"/>
      <name val="ＭＳ 明朝"/>
      <family val="1"/>
      <charset val="128"/>
    </font>
    <font>
      <b/>
      <sz val="12"/>
      <color indexed="14"/>
      <name val="ＭＳ 明朝"/>
      <family val="1"/>
      <charset val="128"/>
    </font>
    <font>
      <sz val="8"/>
      <name val="ＭＳ 明朝"/>
      <family val="1"/>
      <charset val="128"/>
    </font>
    <font>
      <sz val="10.5"/>
      <color indexed="10"/>
      <name val="ＭＳ 明朝"/>
      <family val="1"/>
      <charset val="128"/>
    </font>
    <font>
      <b/>
      <sz val="14"/>
      <color indexed="17"/>
      <name val="ＭＳ Ｐゴシック"/>
      <family val="3"/>
      <charset val="128"/>
    </font>
    <font>
      <sz val="10.5"/>
      <name val="ＭＳ Ｐゴシック"/>
      <family val="3"/>
      <charset val="128"/>
    </font>
    <font>
      <b/>
      <sz val="12"/>
      <name val="ＭＳ Ｐゴシック"/>
      <family val="3"/>
      <charset val="128"/>
    </font>
    <font>
      <sz val="12"/>
      <name val="ＭＳ Ｐゴシック"/>
      <family val="3"/>
      <charset val="128"/>
    </font>
    <font>
      <b/>
      <sz val="12"/>
      <color indexed="17"/>
      <name val="ＭＳ Ｐゴシック"/>
      <family val="3"/>
      <charset val="128"/>
    </font>
    <font>
      <sz val="6"/>
      <name val="ＭＳ Ｐゴシック"/>
      <family val="3"/>
      <charset val="128"/>
    </font>
    <font>
      <sz val="10.5"/>
      <color rgb="FFC00000"/>
      <name val="ＭＳ Ｐゴシック"/>
      <family val="3"/>
      <charset val="128"/>
    </font>
    <font>
      <b/>
      <sz val="16"/>
      <color theme="3" tint="-0.249977111117893"/>
      <name val="ＭＳ Ｐゴシック"/>
      <family val="3"/>
      <charset val="128"/>
    </font>
    <font>
      <b/>
      <sz val="12"/>
      <color theme="3" tint="-0.249977111117893"/>
      <name val="ＭＳ Ｐゴシック"/>
      <family val="3"/>
      <charset val="128"/>
    </font>
    <font>
      <sz val="9"/>
      <color theme="3" tint="-0.249977111117893"/>
      <name val="ＭＳ Ｐゴシック"/>
      <family val="3"/>
      <charset val="128"/>
    </font>
    <font>
      <b/>
      <sz val="12"/>
      <color rgb="FF006600"/>
      <name val="ＭＳ Ｐゴシック"/>
      <family val="3"/>
      <charset val="128"/>
    </font>
    <font>
      <b/>
      <sz val="12"/>
      <color rgb="FFC00000"/>
      <name val="ＭＳ Ｐゴシック"/>
      <family val="3"/>
      <charset val="128"/>
    </font>
    <font>
      <sz val="10"/>
      <color theme="3" tint="-0.249977111117893"/>
      <name val="ＭＳ Ｐゴシック"/>
      <family val="3"/>
      <charset val="128"/>
    </font>
    <font>
      <sz val="10.5"/>
      <color theme="3" tint="-0.249977111117893"/>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5" tint="0.79998168889431442"/>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26">
    <xf numFmtId="0" fontId="0" fillId="0" borderId="0" xfId="0">
      <alignment vertical="center"/>
    </xf>
    <xf numFmtId="0" fontId="14" fillId="0" borderId="0" xfId="0" applyFont="1">
      <alignment vertical="center"/>
    </xf>
    <xf numFmtId="0" fontId="16" fillId="0" borderId="0" xfId="0" applyFont="1">
      <alignment vertical="center"/>
    </xf>
    <xf numFmtId="0" fontId="15" fillId="0" borderId="0" xfId="0" applyFont="1">
      <alignment vertical="center"/>
    </xf>
    <xf numFmtId="38" fontId="16" fillId="0" borderId="0" xfId="1" applyFont="1">
      <alignment vertical="center"/>
    </xf>
    <xf numFmtId="38" fontId="16" fillId="0" borderId="0" xfId="1" applyFont="1" applyFill="1" applyBorder="1">
      <alignment vertical="center"/>
    </xf>
    <xf numFmtId="0" fontId="16" fillId="0" borderId="0" xfId="0" applyFont="1" applyFill="1" applyBorder="1">
      <alignment vertical="center"/>
    </xf>
    <xf numFmtId="38" fontId="16" fillId="2" borderId="1" xfId="1" applyFont="1" applyFill="1" applyBorder="1" applyProtection="1">
      <alignment vertical="center"/>
      <protection locked="0"/>
    </xf>
    <xf numFmtId="38" fontId="16" fillId="0" borderId="0" xfId="1" applyFont="1" applyFill="1" applyBorder="1" applyProtection="1">
      <alignment vertical="center"/>
      <protection locked="0"/>
    </xf>
    <xf numFmtId="0" fontId="16" fillId="0" borderId="0" xfId="0" applyFont="1" applyFill="1" applyBorder="1" applyProtection="1">
      <alignment vertical="center"/>
      <protection locked="0"/>
    </xf>
    <xf numFmtId="0" fontId="14" fillId="0" borderId="0" xfId="0" applyFont="1" applyProtection="1">
      <alignment vertical="center"/>
    </xf>
    <xf numFmtId="0" fontId="13" fillId="0" borderId="0" xfId="0" applyFont="1" applyProtection="1">
      <alignment vertical="center"/>
    </xf>
    <xf numFmtId="0" fontId="16" fillId="0" borderId="0" xfId="2" applyFont="1" applyProtection="1">
      <alignment vertical="center"/>
    </xf>
    <xf numFmtId="0" fontId="17" fillId="0" borderId="0" xfId="2" applyFont="1" applyProtection="1">
      <alignment vertical="center"/>
    </xf>
    <xf numFmtId="0" fontId="17" fillId="0" borderId="0" xfId="2" applyFont="1" applyAlignment="1" applyProtection="1">
      <alignment horizontal="left" vertical="center"/>
    </xf>
    <xf numFmtId="0" fontId="16" fillId="0" borderId="0" xfId="0" applyFont="1" applyProtection="1">
      <alignment vertical="center"/>
    </xf>
    <xf numFmtId="0" fontId="15" fillId="0" borderId="0" xfId="0" applyFont="1" applyAlignment="1" applyProtection="1">
      <alignment horizontal="left" vertical="center"/>
    </xf>
    <xf numFmtId="0" fontId="15" fillId="0" borderId="0" xfId="0" applyFont="1" applyProtection="1">
      <alignment vertical="center"/>
    </xf>
    <xf numFmtId="0" fontId="15" fillId="0" borderId="0" xfId="0" applyFont="1" applyFill="1" applyBorder="1" applyProtection="1">
      <alignment vertical="center"/>
    </xf>
    <xf numFmtId="0" fontId="0" fillId="0" borderId="0" xfId="0" applyProtection="1">
      <alignment vertical="center"/>
    </xf>
    <xf numFmtId="38" fontId="16" fillId="0" borderId="0" xfId="1" applyFont="1" applyFill="1" applyBorder="1" applyProtection="1">
      <alignment vertical="center"/>
    </xf>
    <xf numFmtId="0" fontId="14" fillId="0" borderId="0" xfId="0" applyFont="1" applyAlignment="1" applyProtection="1"/>
    <xf numFmtId="0" fontId="7" fillId="0" borderId="0" xfId="0" applyFont="1" applyProtection="1">
      <alignment vertical="center"/>
      <protection hidden="1"/>
    </xf>
    <xf numFmtId="0" fontId="0" fillId="0" borderId="0" xfId="0" applyProtection="1">
      <alignment vertical="center"/>
      <protection hidden="1"/>
    </xf>
    <xf numFmtId="0" fontId="0" fillId="2" borderId="1" xfId="0" applyFill="1" applyBorder="1" applyProtection="1">
      <alignment vertical="center"/>
      <protection hidden="1"/>
    </xf>
    <xf numFmtId="0" fontId="0" fillId="0" borderId="0" xfId="0" applyFill="1" applyBorder="1" applyProtection="1">
      <alignment vertical="center"/>
      <protection hidden="1"/>
    </xf>
    <xf numFmtId="0" fontId="11" fillId="0" borderId="0" xfId="0" applyFont="1" applyAlignment="1" applyProtection="1">
      <alignment horizontal="left"/>
      <protection hidden="1"/>
    </xf>
    <xf numFmtId="0" fontId="0" fillId="0" borderId="0" xfId="0"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Protection="1">
      <alignment vertical="center"/>
      <protection hidden="1"/>
    </xf>
    <xf numFmtId="38" fontId="0" fillId="2" borderId="1" xfId="0" applyNumberFormat="1" applyFill="1" applyBorder="1" applyAlignment="1" applyProtection="1">
      <alignment vertical="center"/>
      <protection hidden="1"/>
    </xf>
    <xf numFmtId="0" fontId="0" fillId="0" borderId="2"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horizontal="center" vertical="center"/>
      <protection hidden="1"/>
    </xf>
    <xf numFmtId="0" fontId="0" fillId="0" borderId="0" xfId="0" quotePrefix="1" applyAlignment="1" applyProtection="1">
      <alignment vertical="center"/>
      <protection hidden="1"/>
    </xf>
    <xf numFmtId="38" fontId="4" fillId="3" borderId="3" xfId="1" applyFont="1" applyFill="1" applyBorder="1" applyAlignment="1" applyProtection="1">
      <alignment vertical="center"/>
      <protection hidden="1"/>
    </xf>
    <xf numFmtId="0" fontId="4" fillId="3" borderId="4" xfId="0" applyFont="1" applyFill="1" applyBorder="1" applyAlignment="1" applyProtection="1">
      <alignment horizontal="left" vertical="center"/>
      <protection hidden="1"/>
    </xf>
    <xf numFmtId="38" fontId="5" fillId="0" borderId="0" xfId="1" applyFont="1" applyAlignment="1" applyProtection="1">
      <alignment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ill="1" applyBorder="1" applyAlignment="1" applyProtection="1">
      <alignment vertical="center"/>
      <protection hidden="1"/>
    </xf>
    <xf numFmtId="0" fontId="5" fillId="0" borderId="0" xfId="0" applyFont="1" applyAlignment="1" applyProtection="1">
      <alignment horizontal="left"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left" vertical="center"/>
      <protection hidden="1"/>
    </xf>
    <xf numFmtId="38" fontId="4" fillId="0" borderId="0" xfId="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Protection="1">
      <alignment vertical="center"/>
      <protection hidden="1"/>
    </xf>
    <xf numFmtId="0" fontId="0" fillId="2" borderId="4" xfId="0" applyFill="1" applyBorder="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Border="1" applyAlignment="1" applyProtection="1">
      <alignment horizontal="center" vertical="center"/>
      <protection hidden="1"/>
    </xf>
    <xf numFmtId="38" fontId="2" fillId="0" borderId="0" xfId="1" applyFont="1" applyAlignment="1" applyProtection="1">
      <alignment horizontal="left" vertical="center"/>
      <protection hidden="1"/>
    </xf>
    <xf numFmtId="0" fontId="2" fillId="0" borderId="0" xfId="0" applyFont="1" applyAlignment="1" applyProtection="1">
      <alignment horizontal="center" vertical="center"/>
      <protection hidden="1"/>
    </xf>
    <xf numFmtId="0" fontId="2" fillId="0" borderId="0" xfId="0" applyFont="1" applyProtection="1">
      <alignment vertical="center"/>
      <protection hidden="1"/>
    </xf>
    <xf numFmtId="38" fontId="2" fillId="0" borderId="0" xfId="1" applyFont="1" applyAlignment="1" applyProtection="1">
      <alignment horizontal="right" vertical="center"/>
      <protection hidden="1"/>
    </xf>
    <xf numFmtId="0" fontId="2" fillId="0" borderId="0" xfId="0" applyFont="1" applyBorder="1" applyAlignment="1" applyProtection="1">
      <alignment vertical="center"/>
      <protection hidden="1"/>
    </xf>
    <xf numFmtId="0" fontId="6" fillId="0" borderId="0" xfId="0" applyFont="1" applyProtection="1">
      <alignment vertical="center"/>
      <protection hidden="1"/>
    </xf>
    <xf numFmtId="0" fontId="10" fillId="0" borderId="0" xfId="0" applyFont="1" applyFill="1" applyBorder="1" applyAlignment="1" applyProtection="1">
      <alignment horizontal="left" vertical="center"/>
      <protection hidden="1"/>
    </xf>
    <xf numFmtId="0" fontId="1" fillId="0" borderId="4" xfId="0" applyFont="1" applyFill="1" applyBorder="1" applyAlignment="1" applyProtection="1">
      <alignment horizontal="left" vertical="center"/>
      <protection hidden="1"/>
    </xf>
    <xf numFmtId="0" fontId="0" fillId="0" borderId="4" xfId="0" applyBorder="1" applyProtection="1">
      <alignment vertical="center"/>
      <protection hidden="1"/>
    </xf>
    <xf numFmtId="0" fontId="0" fillId="0" borderId="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6" fillId="0" borderId="4" xfId="0" applyFont="1" applyBorder="1" applyProtection="1">
      <alignment vertical="center"/>
      <protection hidden="1"/>
    </xf>
    <xf numFmtId="38" fontId="2" fillId="0" borderId="0" xfId="1" applyBorder="1" applyAlignment="1" applyProtection="1">
      <alignment horizontal="left" vertical="center"/>
      <protection hidden="1"/>
    </xf>
    <xf numFmtId="0" fontId="0" fillId="0" borderId="0" xfId="0" applyAlignment="1" applyProtection="1">
      <protection hidden="1"/>
    </xf>
    <xf numFmtId="0" fontId="0" fillId="0" borderId="0" xfId="0" applyBorder="1" applyProtection="1">
      <alignment vertical="center"/>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left" vertical="center"/>
      <protection hidden="1"/>
    </xf>
    <xf numFmtId="0" fontId="0" fillId="0" borderId="6" xfId="0" applyBorder="1" applyAlignment="1" applyProtection="1">
      <protection hidden="1"/>
    </xf>
    <xf numFmtId="0" fontId="0" fillId="0" borderId="7" xfId="0" applyBorder="1" applyAlignment="1" applyProtection="1">
      <protection hidden="1"/>
    </xf>
    <xf numFmtId="0" fontId="0" fillId="0" borderId="8" xfId="0" applyBorder="1" applyAlignment="1" applyProtection="1">
      <protection hidden="1"/>
    </xf>
    <xf numFmtId="0" fontId="0" fillId="0" borderId="0" xfId="0" applyAlignment="1" applyProtection="1">
      <alignment horizontal="right" vertical="top"/>
      <protection hidden="1"/>
    </xf>
    <xf numFmtId="0" fontId="0" fillId="0" borderId="7" xfId="0" applyBorder="1" applyAlignment="1" applyProtection="1">
      <alignment horizontal="center" vertical="center"/>
      <protection hidden="1"/>
    </xf>
    <xf numFmtId="38" fontId="2" fillId="0" borderId="0" xfId="1" applyBorder="1" applyAlignment="1" applyProtection="1">
      <alignment horizontal="right" vertical="center"/>
      <protection hidden="1"/>
    </xf>
    <xf numFmtId="0" fontId="0" fillId="0" borderId="0" xfId="0" applyBorder="1" applyAlignment="1" applyProtection="1">
      <protection hidden="1"/>
    </xf>
    <xf numFmtId="0" fontId="0" fillId="0" borderId="0" xfId="0" applyAlignment="1" applyProtection="1">
      <alignment vertical="top"/>
      <protection hidden="1"/>
    </xf>
    <xf numFmtId="0" fontId="0" fillId="0" borderId="0" xfId="0" applyBorder="1" applyAlignment="1" applyProtection="1">
      <alignment vertical="top"/>
      <protection hidden="1"/>
    </xf>
    <xf numFmtId="0" fontId="0" fillId="0" borderId="0" xfId="0" applyBorder="1" applyAlignment="1" applyProtection="1">
      <alignment horizontal="center"/>
      <protection hidden="1"/>
    </xf>
    <xf numFmtId="0" fontId="0" fillId="0" borderId="0" xfId="0" applyBorder="1" applyAlignment="1" applyProtection="1">
      <alignment horizontal="left"/>
      <protection hidden="1"/>
    </xf>
    <xf numFmtId="38" fontId="0" fillId="0" borderId="9" xfId="1" applyFont="1" applyBorder="1" applyAlignment="1" applyProtection="1">
      <alignment horizontal="right" vertical="center"/>
      <protection hidden="1"/>
    </xf>
    <xf numFmtId="38" fontId="2" fillId="0" borderId="9" xfId="1" applyBorder="1" applyAlignment="1" applyProtection="1">
      <alignment horizontal="center" vertical="top"/>
      <protection hidden="1"/>
    </xf>
    <xf numFmtId="0" fontId="0" fillId="0" borderId="10" xfId="0" applyBorder="1" applyAlignment="1" applyProtection="1">
      <alignment vertical="top"/>
      <protection hidden="1"/>
    </xf>
    <xf numFmtId="0" fontId="0" fillId="0" borderId="11" xfId="0" applyBorder="1" applyProtection="1">
      <alignment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38" fontId="2" fillId="0" borderId="0" xfId="1" applyBorder="1" applyProtection="1">
      <alignment vertical="center"/>
      <protection hidden="1"/>
    </xf>
    <xf numFmtId="38" fontId="2" fillId="0" borderId="0" xfId="1" applyBorder="1" applyAlignment="1" applyProtection="1">
      <alignment horizontal="center" vertical="top"/>
      <protection hidden="1"/>
    </xf>
    <xf numFmtId="0" fontId="0" fillId="0" borderId="0" xfId="0" applyAlignment="1" applyProtection="1">
      <alignment horizontal="right" vertical="center"/>
      <protection hidden="1"/>
    </xf>
    <xf numFmtId="0" fontId="0" fillId="0" borderId="0" xfId="0" applyAlignment="1" applyProtection="1">
      <alignment horizontal="left" vertical="center"/>
      <protection hidden="1"/>
    </xf>
    <xf numFmtId="0" fontId="0" fillId="0" borderId="6" xfId="0" applyBorder="1" applyAlignment="1" applyProtection="1">
      <alignment horizontal="center"/>
      <protection hidden="1"/>
    </xf>
    <xf numFmtId="0" fontId="0" fillId="0" borderId="7" xfId="0" applyBorder="1" applyAlignment="1" applyProtection="1">
      <alignment vertical="top"/>
      <protection hidden="1"/>
    </xf>
    <xf numFmtId="0" fontId="0" fillId="0" borderId="7" xfId="0" applyBorder="1" applyAlignment="1" applyProtection="1">
      <alignment vertical="center"/>
      <protection hidden="1"/>
    </xf>
    <xf numFmtId="0" fontId="0" fillId="0" borderId="12" xfId="0" applyBorder="1" applyAlignment="1" applyProtection="1">
      <alignment horizontal="center"/>
      <protection hidden="1"/>
    </xf>
    <xf numFmtId="0" fontId="0" fillId="0" borderId="6" xfId="0" applyBorder="1" applyAlignment="1" applyProtection="1">
      <alignment vertical="top"/>
      <protection hidden="1"/>
    </xf>
    <xf numFmtId="0" fontId="0" fillId="0" borderId="10" xfId="0" applyBorder="1" applyProtection="1">
      <alignment vertical="center"/>
      <protection hidden="1"/>
    </xf>
    <xf numFmtId="0" fontId="0" fillId="0" borderId="9" xfId="0" applyBorder="1" applyAlignment="1" applyProtection="1">
      <alignment horizontal="center" vertical="top"/>
      <protection hidden="1"/>
    </xf>
    <xf numFmtId="0" fontId="0" fillId="0" borderId="10" xfId="0" applyBorder="1" applyAlignment="1" applyProtection="1">
      <alignment horizontal="center" vertical="top"/>
      <protection hidden="1"/>
    </xf>
    <xf numFmtId="38" fontId="2" fillId="0" borderId="9" xfId="1" applyBorder="1" applyAlignment="1" applyProtection="1">
      <alignment horizontal="right" vertical="center"/>
      <protection hidden="1"/>
    </xf>
    <xf numFmtId="0" fontId="5" fillId="0" borderId="0" xfId="0" applyFont="1" applyProtection="1">
      <alignment vertical="center"/>
      <protection hidden="1"/>
    </xf>
    <xf numFmtId="0" fontId="5" fillId="0" borderId="0" xfId="0" applyFont="1" applyAlignment="1" applyProtection="1">
      <alignment horizontal="center" vertical="center"/>
      <protection hidden="1"/>
    </xf>
    <xf numFmtId="38" fontId="5" fillId="0" borderId="0" xfId="1" applyFont="1" applyFill="1" applyAlignment="1" applyProtection="1">
      <alignment vertical="center"/>
      <protection hidden="1"/>
    </xf>
    <xf numFmtId="0" fontId="5" fillId="0" borderId="0" xfId="0" applyFont="1" applyFill="1" applyProtection="1">
      <alignment vertical="center"/>
      <protection hidden="1"/>
    </xf>
    <xf numFmtId="0" fontId="5" fillId="0" borderId="0" xfId="0" applyFont="1" applyBorder="1" applyProtection="1">
      <alignment vertical="center"/>
      <protection hidden="1"/>
    </xf>
    <xf numFmtId="38" fontId="2" fillId="0" borderId="0" xfId="1" applyAlignment="1" applyProtection="1">
      <alignment vertical="center"/>
      <protection hidden="1"/>
    </xf>
    <xf numFmtId="0" fontId="0" fillId="2" borderId="1" xfId="0" applyFill="1" applyBorder="1" applyAlignment="1" applyProtection="1">
      <alignment vertical="center"/>
      <protection hidden="1"/>
    </xf>
    <xf numFmtId="38" fontId="5" fillId="0" borderId="0" xfId="1" applyFont="1" applyBorder="1" applyAlignment="1" applyProtection="1">
      <alignment horizontal="right" vertical="center"/>
      <protection hidden="1"/>
    </xf>
    <xf numFmtId="0" fontId="5" fillId="0" borderId="0" xfId="0" applyFont="1" applyBorder="1" applyAlignment="1" applyProtection="1">
      <alignment horizontal="left" vertical="center"/>
      <protection hidden="1"/>
    </xf>
    <xf numFmtId="0" fontId="5" fillId="0" borderId="0" xfId="0" applyFont="1" applyFill="1" applyBorder="1" applyProtection="1">
      <alignment vertical="center"/>
      <protection hidden="1"/>
    </xf>
    <xf numFmtId="38" fontId="4" fillId="0" borderId="0" xfId="1" applyFont="1" applyAlignment="1" applyProtection="1">
      <alignment horizontal="right" vertical="center"/>
      <protection hidden="1"/>
    </xf>
    <xf numFmtId="0" fontId="0" fillId="0" borderId="0" xfId="0" applyFill="1" applyBorder="1" applyAlignment="1" applyProtection="1">
      <protection hidden="1"/>
    </xf>
    <xf numFmtId="0" fontId="1" fillId="0" borderId="0" xfId="0" applyFont="1" applyBorder="1" applyAlignment="1" applyProtection="1">
      <alignment vertical="center"/>
      <protection hidden="1"/>
    </xf>
    <xf numFmtId="0" fontId="1" fillId="0" borderId="0" xfId="0" applyFont="1" applyAlignment="1" applyProtection="1">
      <protection hidden="1"/>
    </xf>
    <xf numFmtId="0" fontId="1" fillId="0" borderId="0" xfId="0" applyFont="1" applyBorder="1" applyAlignment="1" applyProtection="1">
      <alignment horizontal="center"/>
      <protection hidden="1"/>
    </xf>
    <xf numFmtId="0" fontId="2" fillId="0" borderId="0" xfId="0" applyFont="1" applyFill="1" applyAlignment="1" applyProtection="1">
      <protection hidden="1"/>
    </xf>
    <xf numFmtId="0" fontId="0" fillId="0" borderId="0" xfId="0" applyFill="1" applyAlignment="1" applyProtection="1">
      <alignment horizontal="center"/>
      <protection hidden="1"/>
    </xf>
    <xf numFmtId="38" fontId="4" fillId="0" borderId="0" xfId="1" applyFont="1" applyFill="1" applyAlignment="1" applyProtection="1">
      <alignment horizontal="right"/>
      <protection hidden="1"/>
    </xf>
    <xf numFmtId="38" fontId="4" fillId="0" borderId="0" xfId="1" applyFont="1" applyAlignment="1" applyProtection="1">
      <alignment horizontal="right"/>
      <protection hidden="1"/>
    </xf>
    <xf numFmtId="0" fontId="6" fillId="0" borderId="0" xfId="0" applyFont="1" applyAlignment="1" applyProtection="1">
      <protection hidden="1"/>
    </xf>
    <xf numFmtId="0" fontId="6" fillId="0" borderId="0" xfId="0" applyFont="1" applyBorder="1" applyAlignment="1" applyProtection="1">
      <protection hidden="1"/>
    </xf>
    <xf numFmtId="0" fontId="4" fillId="0" borderId="0" xfId="0" applyFont="1" applyFill="1" applyBorder="1" applyAlignment="1" applyProtection="1">
      <protection hidden="1"/>
    </xf>
    <xf numFmtId="0" fontId="1" fillId="0" borderId="0" xfId="0" applyFont="1" applyAlignment="1" applyProtection="1">
      <alignment horizontal="center" vertical="center"/>
      <protection hidden="1"/>
    </xf>
    <xf numFmtId="38" fontId="2" fillId="2" borderId="4" xfId="1" applyFont="1" applyFill="1" applyBorder="1" applyAlignment="1" applyProtection="1">
      <alignment horizontal="right" vertical="center"/>
      <protection hidden="1"/>
    </xf>
    <xf numFmtId="38" fontId="2" fillId="0" borderId="2" xfId="1" applyFont="1" applyBorder="1" applyAlignment="1" applyProtection="1">
      <alignment horizontal="center" vertical="center"/>
      <protection hidden="1"/>
    </xf>
    <xf numFmtId="38" fontId="6" fillId="0" borderId="0" xfId="1"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38" fontId="0" fillId="0" borderId="0" xfId="0" applyNumberFormat="1" applyBorder="1" applyProtection="1">
      <alignment vertical="center"/>
      <protection hidden="1"/>
    </xf>
    <xf numFmtId="38" fontId="2" fillId="0" borderId="0" xfId="0" applyNumberFormat="1" applyFont="1" applyFill="1" applyBorder="1" applyAlignment="1" applyProtection="1">
      <alignment horizontal="right" vertical="center"/>
      <protection hidden="1"/>
    </xf>
    <xf numFmtId="38" fontId="2" fillId="0" borderId="0" xfId="1" applyFont="1" applyFill="1" applyBorder="1" applyAlignment="1" applyProtection="1">
      <alignment horizontal="right" vertical="center"/>
      <protection hidden="1"/>
    </xf>
    <xf numFmtId="38" fontId="2" fillId="0" borderId="0" xfId="1" applyFont="1" applyBorder="1" applyAlignment="1" applyProtection="1">
      <alignment horizontal="center" vertical="center"/>
      <protection hidden="1"/>
    </xf>
    <xf numFmtId="0" fontId="6" fillId="0" borderId="0" xfId="0" applyFont="1" applyFill="1" applyBorder="1" applyProtection="1">
      <alignment vertical="center"/>
      <protection hidden="1"/>
    </xf>
    <xf numFmtId="0" fontId="6" fillId="0" borderId="0" xfId="0" applyFont="1" applyBorder="1" applyProtection="1">
      <alignment vertical="center"/>
      <protection hidden="1"/>
    </xf>
    <xf numFmtId="0" fontId="0" fillId="0" borderId="0" xfId="0" applyAlignment="1" applyProtection="1">
      <alignment horizontal="right"/>
      <protection hidden="1"/>
    </xf>
    <xf numFmtId="0" fontId="0" fillId="0" borderId="2" xfId="0" applyBorder="1" applyProtection="1">
      <alignment vertical="center"/>
      <protection hidden="1"/>
    </xf>
    <xf numFmtId="0" fontId="6" fillId="0" borderId="0" xfId="0" applyFont="1" applyAlignment="1" applyProtection="1">
      <alignment horizontal="left" vertical="center"/>
      <protection hidden="1"/>
    </xf>
    <xf numFmtId="38" fontId="0" fillId="0" borderId="9" xfId="1" applyFont="1" applyBorder="1" applyAlignment="1" applyProtection="1">
      <alignment horizontal="center" vertical="top"/>
      <protection hidden="1"/>
    </xf>
    <xf numFmtId="0" fontId="0" fillId="0" borderId="11" xfId="0" applyBorder="1" applyAlignment="1" applyProtection="1">
      <alignment vertical="top"/>
      <protection hidden="1"/>
    </xf>
    <xf numFmtId="0" fontId="0" fillId="0" borderId="9" xfId="0" applyBorder="1" applyAlignment="1" applyProtection="1">
      <alignment vertical="top"/>
      <protection hidden="1"/>
    </xf>
    <xf numFmtId="0" fontId="6" fillId="0" borderId="0" xfId="0" applyFont="1" applyAlignment="1" applyProtection="1">
      <alignment horizontal="left" vertical="top"/>
      <protection hidden="1"/>
    </xf>
    <xf numFmtId="38" fontId="0" fillId="0" borderId="0" xfId="1" applyFont="1" applyBorder="1" applyAlignment="1" applyProtection="1">
      <alignment horizontal="left" vertical="center"/>
      <protection hidden="1"/>
    </xf>
    <xf numFmtId="38" fontId="0" fillId="0" borderId="0" xfId="1" applyFont="1" applyBorder="1" applyAlignment="1" applyProtection="1">
      <alignment horizontal="left"/>
      <protection hidden="1"/>
    </xf>
    <xf numFmtId="0" fontId="0" fillId="0" borderId="10" xfId="0" applyBorder="1" applyAlignment="1" applyProtection="1">
      <alignment horizontal="center"/>
      <protection hidden="1"/>
    </xf>
    <xf numFmtId="0" fontId="0" fillId="0" borderId="8" xfId="0" applyBorder="1" applyAlignment="1" applyProtection="1">
      <alignment vertical="top"/>
      <protection hidden="1"/>
    </xf>
    <xf numFmtId="0" fontId="0" fillId="0" borderId="6" xfId="0" applyBorder="1" applyProtection="1">
      <alignment vertical="center"/>
      <protection hidden="1"/>
    </xf>
    <xf numFmtId="0" fontId="0" fillId="0" borderId="8" xfId="0" applyBorder="1" applyProtection="1">
      <alignment vertical="center"/>
      <protection hidden="1"/>
    </xf>
    <xf numFmtId="0" fontId="9" fillId="0" borderId="0" xfId="0" applyFont="1" applyProtection="1">
      <alignment vertical="center"/>
      <protection hidden="1"/>
    </xf>
    <xf numFmtId="38" fontId="0" fillId="0" borderId="0" xfId="1" applyFont="1" applyBorder="1" applyProtection="1">
      <alignment vertical="center"/>
      <protection hidden="1"/>
    </xf>
    <xf numFmtId="0" fontId="19" fillId="0" borderId="0" xfId="0" applyFont="1" applyProtection="1">
      <alignment vertical="center"/>
    </xf>
    <xf numFmtId="0" fontId="19" fillId="0" borderId="0" xfId="0" applyFont="1">
      <alignment vertical="center"/>
    </xf>
    <xf numFmtId="0" fontId="20" fillId="0" borderId="0" xfId="0" applyFont="1" applyProtection="1">
      <alignment vertical="center"/>
    </xf>
    <xf numFmtId="0" fontId="21" fillId="0" borderId="0" xfId="2" applyFont="1" applyProtection="1">
      <alignment vertical="center"/>
    </xf>
    <xf numFmtId="0" fontId="22" fillId="0" borderId="0" xfId="0" applyFont="1">
      <alignment vertical="center"/>
    </xf>
    <xf numFmtId="0" fontId="22" fillId="0" borderId="0" xfId="0" applyFont="1" applyProtection="1">
      <alignment vertical="center"/>
    </xf>
    <xf numFmtId="0" fontId="23" fillId="0" borderId="0" xfId="0" applyFont="1" applyProtection="1">
      <alignment vertical="center"/>
    </xf>
    <xf numFmtId="0" fontId="25" fillId="0" borderId="0" xfId="0" applyFont="1">
      <alignment vertical="center"/>
    </xf>
    <xf numFmtId="0" fontId="26" fillId="0" borderId="0" xfId="0" applyFont="1">
      <alignment vertical="center"/>
    </xf>
    <xf numFmtId="38" fontId="16" fillId="2" borderId="3" xfId="1" applyFont="1" applyFill="1" applyBorder="1" applyProtection="1">
      <alignment vertical="center"/>
      <protection locked="0"/>
    </xf>
    <xf numFmtId="38" fontId="16" fillId="2" borderId="4" xfId="1" applyFont="1" applyFill="1" applyBorder="1" applyProtection="1">
      <alignment vertical="center"/>
      <protection locked="0"/>
    </xf>
    <xf numFmtId="38" fontId="16" fillId="5" borderId="3" xfId="1" applyFont="1" applyFill="1" applyBorder="1" applyProtection="1">
      <alignment vertical="center"/>
      <protection hidden="1"/>
    </xf>
    <xf numFmtId="38" fontId="16" fillId="5" borderId="4" xfId="1" applyFont="1" applyFill="1" applyBorder="1" applyProtection="1">
      <alignment vertical="center"/>
      <protection hidden="1"/>
    </xf>
    <xf numFmtId="38" fontId="16" fillId="4" borderId="3" xfId="1" applyFont="1" applyFill="1" applyBorder="1" applyProtection="1">
      <alignment vertical="center"/>
      <protection hidden="1"/>
    </xf>
    <xf numFmtId="38" fontId="16" fillId="4" borderId="4" xfId="1" applyFont="1" applyFill="1" applyBorder="1" applyProtection="1">
      <alignment vertical="center"/>
      <protection hidden="1"/>
    </xf>
    <xf numFmtId="38" fontId="16" fillId="2" borderId="3" xfId="1" applyFont="1" applyFill="1" applyBorder="1" applyAlignment="1" applyProtection="1">
      <alignment horizontal="right" vertical="center"/>
      <protection locked="0"/>
    </xf>
    <xf numFmtId="38" fontId="16" fillId="2" borderId="4" xfId="1" applyFont="1" applyFill="1" applyBorder="1" applyAlignment="1" applyProtection="1">
      <alignment horizontal="right" vertical="center"/>
      <protection locked="0"/>
    </xf>
    <xf numFmtId="0" fontId="0" fillId="0" borderId="0" xfId="0" applyBorder="1" applyAlignment="1" applyProtection="1">
      <alignment vertical="center"/>
      <protection hidden="1"/>
    </xf>
    <xf numFmtId="0" fontId="0" fillId="0" borderId="0" xfId="0" applyBorder="1" applyAlignment="1" applyProtection="1">
      <alignment horizontal="right" vertical="center"/>
      <protection hidden="1"/>
    </xf>
    <xf numFmtId="38" fontId="4" fillId="3" borderId="3" xfId="1" applyFont="1" applyFill="1" applyBorder="1" applyAlignment="1" applyProtection="1">
      <alignment vertical="center"/>
      <protection hidden="1"/>
    </xf>
    <xf numFmtId="38" fontId="4" fillId="3" borderId="12" xfId="1" applyFont="1" applyFill="1" applyBorder="1" applyAlignment="1" applyProtection="1">
      <alignment vertical="center"/>
      <protection hidden="1"/>
    </xf>
    <xf numFmtId="0" fontId="6" fillId="0" borderId="0" xfId="0" applyFont="1" applyAlignment="1" applyProtection="1">
      <alignment horizontal="center" vertical="center"/>
      <protection hidden="1"/>
    </xf>
    <xf numFmtId="0" fontId="6" fillId="0" borderId="0" xfId="0" applyFont="1" applyBorder="1" applyAlignment="1" applyProtection="1">
      <alignment horizontal="left" vertical="center"/>
      <protection hidden="1"/>
    </xf>
    <xf numFmtId="0" fontId="0" fillId="0" borderId="0" xfId="0" applyBorder="1" applyAlignment="1" applyProtection="1">
      <alignment horizontal="center" vertical="center"/>
      <protection hidden="1"/>
    </xf>
    <xf numFmtId="38" fontId="6" fillId="0" borderId="3" xfId="1" applyFont="1" applyFill="1" applyBorder="1" applyAlignment="1" applyProtection="1">
      <alignment horizontal="right" vertical="center"/>
      <protection hidden="1"/>
    </xf>
    <xf numFmtId="38" fontId="6" fillId="0" borderId="12" xfId="1" applyFont="1" applyFill="1" applyBorder="1" applyAlignment="1" applyProtection="1">
      <alignment horizontal="right" vertical="center"/>
      <protection hidden="1"/>
    </xf>
    <xf numFmtId="0" fontId="6" fillId="0" borderId="12" xfId="0" applyFont="1" applyFill="1" applyBorder="1" applyProtection="1">
      <alignment vertical="center"/>
      <protection hidden="1"/>
    </xf>
    <xf numFmtId="0" fontId="6" fillId="0" borderId="4" xfId="0" applyFont="1" applyFill="1" applyBorder="1" applyProtection="1">
      <alignment vertical="center"/>
      <protection hidden="1"/>
    </xf>
    <xf numFmtId="0" fontId="0" fillId="0" borderId="0" xfId="0" applyBorder="1" applyAlignment="1" applyProtection="1">
      <alignment horizontal="left" vertical="center"/>
      <protection hidden="1"/>
    </xf>
    <xf numFmtId="38" fontId="4" fillId="3" borderId="3" xfId="1" applyFont="1" applyFill="1" applyBorder="1" applyAlignment="1" applyProtection="1">
      <alignment horizontal="right" vertical="center"/>
      <protection hidden="1"/>
    </xf>
    <xf numFmtId="0" fontId="4" fillId="3" borderId="12" xfId="0" applyFont="1" applyFill="1" applyBorder="1" applyProtection="1">
      <alignment vertical="center"/>
      <protection hidden="1"/>
    </xf>
    <xf numFmtId="0" fontId="0" fillId="0" borderId="2"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38" fontId="1" fillId="0" borderId="3" xfId="0" applyNumberFormat="1" applyFont="1" applyFill="1" applyBorder="1" applyAlignment="1" applyProtection="1">
      <alignment horizontal="right" vertical="center"/>
      <protection hidden="1"/>
    </xf>
    <xf numFmtId="0" fontId="1" fillId="0" borderId="12" xfId="0" applyFont="1" applyFill="1" applyBorder="1" applyAlignment="1" applyProtection="1">
      <alignment horizontal="right" vertical="center"/>
      <protection hidden="1"/>
    </xf>
    <xf numFmtId="38" fontId="0" fillId="0" borderId="3" xfId="0" applyNumberFormat="1" applyBorder="1" applyProtection="1">
      <alignment vertical="center"/>
      <protection hidden="1"/>
    </xf>
    <xf numFmtId="0" fontId="0" fillId="0" borderId="12" xfId="0" applyBorder="1" applyProtection="1">
      <alignment vertical="center"/>
      <protection hidden="1"/>
    </xf>
    <xf numFmtId="38" fontId="2" fillId="2" borderId="3" xfId="0" applyNumberFormat="1" applyFont="1" applyFill="1" applyBorder="1" applyAlignment="1" applyProtection="1">
      <alignment horizontal="right" vertical="center"/>
      <protection hidden="1"/>
    </xf>
    <xf numFmtId="38" fontId="2" fillId="2" borderId="12" xfId="0" applyNumberFormat="1" applyFont="1" applyFill="1" applyBorder="1" applyAlignment="1" applyProtection="1">
      <alignment horizontal="right" vertical="center"/>
      <protection hidden="1"/>
    </xf>
    <xf numFmtId="38" fontId="0" fillId="2" borderId="3" xfId="0" applyNumberFormat="1" applyFill="1" applyBorder="1" applyProtection="1">
      <alignment vertical="center"/>
      <protection hidden="1"/>
    </xf>
    <xf numFmtId="0" fontId="0" fillId="2" borderId="4" xfId="0" applyFill="1" applyBorder="1" applyProtection="1">
      <alignment vertical="center"/>
      <protection hidden="1"/>
    </xf>
    <xf numFmtId="0" fontId="0" fillId="0" borderId="0" xfId="0" applyBorder="1" applyProtection="1">
      <alignment vertical="center"/>
      <protection hidden="1"/>
    </xf>
    <xf numFmtId="38" fontId="0" fillId="0" borderId="6" xfId="1" applyFont="1" applyBorder="1" applyAlignment="1" applyProtection="1">
      <alignment horizontal="right" vertical="center"/>
      <protection hidden="1"/>
    </xf>
    <xf numFmtId="38" fontId="0" fillId="0" borderId="9" xfId="1" applyFont="1" applyBorder="1" applyAlignment="1" applyProtection="1">
      <alignment horizontal="right" vertical="center"/>
      <protection hidden="1"/>
    </xf>
    <xf numFmtId="0" fontId="0" fillId="0" borderId="8" xfId="0" applyBorder="1" applyAlignment="1" applyProtection="1">
      <alignment horizontal="left" vertical="center"/>
      <protection hidden="1"/>
    </xf>
    <xf numFmtId="0" fontId="0" fillId="0" borderId="11" xfId="0" applyBorder="1" applyAlignment="1" applyProtection="1">
      <alignment horizontal="left" vertical="center"/>
      <protection hidden="1"/>
    </xf>
    <xf numFmtId="0" fontId="0" fillId="0" borderId="7" xfId="0" applyBorder="1" applyAlignment="1" applyProtection="1">
      <alignment vertical="center"/>
      <protection hidden="1"/>
    </xf>
    <xf numFmtId="0" fontId="0" fillId="0" borderId="10" xfId="0" applyBorder="1" applyAlignment="1" applyProtection="1">
      <alignment vertical="center"/>
      <protection hidden="1"/>
    </xf>
    <xf numFmtId="0" fontId="0" fillId="0" borderId="7"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2" fillId="2" borderId="12" xfId="0" applyFont="1" applyFill="1" applyBorder="1" applyAlignment="1" applyProtection="1">
      <alignment horizontal="right" vertical="center"/>
      <protection hidden="1"/>
    </xf>
    <xf numFmtId="38" fontId="2" fillId="2" borderId="3" xfId="1" applyFont="1" applyFill="1" applyBorder="1" applyAlignment="1" applyProtection="1">
      <alignment horizontal="right" vertical="center"/>
      <protection hidden="1"/>
    </xf>
    <xf numFmtId="38" fontId="2" fillId="2" borderId="12" xfId="1" applyFont="1" applyFill="1" applyBorder="1" applyAlignment="1" applyProtection="1">
      <alignment horizontal="right" vertical="center"/>
      <protection hidden="1"/>
    </xf>
    <xf numFmtId="0" fontId="0" fillId="0" borderId="7" xfId="0" quotePrefix="1" applyBorder="1" applyAlignment="1" applyProtection="1">
      <alignment horizontal="center" vertical="center"/>
      <protection hidden="1"/>
    </xf>
    <xf numFmtId="0" fontId="0" fillId="0" borderId="10" xfId="0" quotePrefix="1" applyBorder="1" applyAlignment="1" applyProtection="1">
      <alignment horizontal="center" vertical="center"/>
      <protection hidden="1"/>
    </xf>
    <xf numFmtId="38" fontId="6" fillId="0" borderId="3" xfId="1" applyFont="1" applyBorder="1" applyAlignment="1" applyProtection="1">
      <alignment horizontal="right" vertical="center"/>
      <protection hidden="1"/>
    </xf>
    <xf numFmtId="38" fontId="6" fillId="0" borderId="12" xfId="1" applyFont="1" applyBorder="1" applyAlignment="1" applyProtection="1">
      <alignment horizontal="right" vertical="center"/>
      <protection hidden="1"/>
    </xf>
    <xf numFmtId="38" fontId="0" fillId="0" borderId="7" xfId="1" applyFont="1" applyBorder="1" applyAlignment="1" applyProtection="1">
      <alignment horizontal="right" vertical="center"/>
      <protection hidden="1"/>
    </xf>
    <xf numFmtId="38" fontId="0" fillId="0" borderId="10" xfId="1" applyFont="1" applyBorder="1" applyAlignment="1" applyProtection="1">
      <alignment horizontal="right" vertical="center"/>
      <protection hidden="1"/>
    </xf>
    <xf numFmtId="38" fontId="2" fillId="0" borderId="7" xfId="1" applyBorder="1" applyAlignment="1" applyProtection="1">
      <alignment horizontal="right" vertical="center"/>
      <protection hidden="1"/>
    </xf>
    <xf numFmtId="38" fontId="2" fillId="0" borderId="10" xfId="1" applyBorder="1" applyAlignment="1" applyProtection="1">
      <alignment horizontal="right" vertical="center"/>
      <protection hidden="1"/>
    </xf>
    <xf numFmtId="0" fontId="0" fillId="0" borderId="7" xfId="0" applyBorder="1" applyAlignment="1" applyProtection="1">
      <alignment horizontal="left" vertical="center"/>
      <protection hidden="1"/>
    </xf>
    <xf numFmtId="0" fontId="0" fillId="0" borderId="10" xfId="0" applyBorder="1" applyAlignment="1" applyProtection="1">
      <alignment horizontal="left" vertical="center"/>
      <protection hidden="1"/>
    </xf>
    <xf numFmtId="38" fontId="6" fillId="0" borderId="3" xfId="0" applyNumberFormat="1" applyFont="1" applyBorder="1" applyAlignment="1" applyProtection="1">
      <alignment horizontal="right" vertical="center"/>
      <protection hidden="1"/>
    </xf>
    <xf numFmtId="38" fontId="6" fillId="0" borderId="12" xfId="0" applyNumberFormat="1" applyFont="1" applyBorder="1" applyAlignment="1" applyProtection="1">
      <alignment horizontal="right" vertical="center"/>
      <protection hidden="1"/>
    </xf>
    <xf numFmtId="38" fontId="2" fillId="0" borderId="0" xfId="1" applyBorder="1" applyAlignment="1" applyProtection="1">
      <alignment horizontal="right" vertical="center"/>
      <protection hidden="1"/>
    </xf>
    <xf numFmtId="0" fontId="0" fillId="0" borderId="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top"/>
      <protection hidden="1"/>
    </xf>
  </cellXfs>
  <cellStyles count="3">
    <cellStyle name="桁区切り" xfId="1" builtinId="6"/>
    <cellStyle name="標準" xfId="0" builtinId="0"/>
    <cellStyle name="標準_HP掲載用計算シート" xfId="2"/>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9525</xdr:rowOff>
    </xdr:from>
    <xdr:to>
      <xdr:col>0</xdr:col>
      <xdr:colOff>209550</xdr:colOff>
      <xdr:row>3</xdr:row>
      <xdr:rowOff>0</xdr:rowOff>
    </xdr:to>
    <xdr:sp macro="" textlink="">
      <xdr:nvSpPr>
        <xdr:cNvPr id="3093" name="Rectangle 1"/>
        <xdr:cNvSpPr>
          <a:spLocks noChangeArrowheads="1"/>
        </xdr:cNvSpPr>
      </xdr:nvSpPr>
      <xdr:spPr bwMode="auto">
        <a:xfrm>
          <a:off x="38100" y="390525"/>
          <a:ext cx="171450" cy="247650"/>
        </a:xfrm>
        <a:prstGeom prst="rect">
          <a:avLst/>
        </a:prstGeom>
        <a:solidFill>
          <a:srgbClr val="FFFF99"/>
        </a:solidFill>
        <a:ln w="9525">
          <a:solidFill>
            <a:srgbClr val="000000"/>
          </a:solidFill>
          <a:miter lim="800000"/>
          <a:headEnd/>
          <a:tailEnd/>
        </a:ln>
      </xdr:spPr>
    </xdr:sp>
    <xdr:clientData/>
  </xdr:twoCellAnchor>
  <xdr:twoCellAnchor>
    <xdr:from>
      <xdr:col>5</xdr:col>
      <xdr:colOff>457200</xdr:colOff>
      <xdr:row>2</xdr:row>
      <xdr:rowOff>0</xdr:rowOff>
    </xdr:from>
    <xdr:to>
      <xdr:col>6</xdr:col>
      <xdr:colOff>19050</xdr:colOff>
      <xdr:row>2</xdr:row>
      <xdr:rowOff>238125</xdr:rowOff>
    </xdr:to>
    <xdr:sp macro="" textlink="">
      <xdr:nvSpPr>
        <xdr:cNvPr id="3094" name="Rectangle 2"/>
        <xdr:cNvSpPr>
          <a:spLocks noChangeArrowheads="1"/>
        </xdr:cNvSpPr>
      </xdr:nvSpPr>
      <xdr:spPr bwMode="auto">
        <a:xfrm>
          <a:off x="2924175" y="381000"/>
          <a:ext cx="171450" cy="238125"/>
        </a:xfrm>
        <a:prstGeom prst="rect">
          <a:avLst/>
        </a:prstGeom>
        <a:solidFill>
          <a:schemeClr val="accent2">
            <a:lumMod val="40000"/>
            <a:lumOff val="60000"/>
          </a:schemeClr>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22</xdr:row>
      <xdr:rowOff>19050</xdr:rowOff>
    </xdr:from>
    <xdr:to>
      <xdr:col>5</xdr:col>
      <xdr:colOff>9525</xdr:colOff>
      <xdr:row>22</xdr:row>
      <xdr:rowOff>19050</xdr:rowOff>
    </xdr:to>
    <xdr:sp macro="" textlink="">
      <xdr:nvSpPr>
        <xdr:cNvPr id="1577" name="Line 2"/>
        <xdr:cNvSpPr>
          <a:spLocks noChangeShapeType="1"/>
        </xdr:cNvSpPr>
      </xdr:nvSpPr>
      <xdr:spPr bwMode="auto">
        <a:xfrm>
          <a:off x="1495425" y="4038600"/>
          <a:ext cx="314325" cy="0"/>
        </a:xfrm>
        <a:prstGeom prst="line">
          <a:avLst/>
        </a:prstGeom>
        <a:noFill/>
        <a:ln w="19050">
          <a:solidFill>
            <a:srgbClr val="000000"/>
          </a:solidFill>
          <a:round/>
          <a:headEnd/>
          <a:tailEnd type="none" w="lg" len="med"/>
        </a:ln>
      </xdr:spPr>
    </xdr:sp>
    <xdr:clientData/>
  </xdr:twoCellAnchor>
  <xdr:twoCellAnchor>
    <xdr:from>
      <xdr:col>5</xdr:col>
      <xdr:colOff>19050</xdr:colOff>
      <xdr:row>20</xdr:row>
      <xdr:rowOff>161925</xdr:rowOff>
    </xdr:from>
    <xdr:to>
      <xdr:col>5</xdr:col>
      <xdr:colOff>19050</xdr:colOff>
      <xdr:row>23</xdr:row>
      <xdr:rowOff>142875</xdr:rowOff>
    </xdr:to>
    <xdr:sp macro="" textlink="">
      <xdr:nvSpPr>
        <xdr:cNvPr id="1578" name="Line 5"/>
        <xdr:cNvSpPr>
          <a:spLocks noChangeShapeType="1"/>
        </xdr:cNvSpPr>
      </xdr:nvSpPr>
      <xdr:spPr bwMode="auto">
        <a:xfrm flipH="1">
          <a:off x="1819275" y="3819525"/>
          <a:ext cx="0" cy="523875"/>
        </a:xfrm>
        <a:prstGeom prst="line">
          <a:avLst/>
        </a:prstGeom>
        <a:noFill/>
        <a:ln w="19050">
          <a:solidFill>
            <a:srgbClr val="000000"/>
          </a:solidFill>
          <a:round/>
          <a:headEnd/>
          <a:tailEnd/>
        </a:ln>
      </xdr:spPr>
    </xdr:sp>
    <xdr:clientData/>
  </xdr:twoCellAnchor>
  <xdr:twoCellAnchor>
    <xdr:from>
      <xdr:col>5</xdr:col>
      <xdr:colOff>19050</xdr:colOff>
      <xdr:row>20</xdr:row>
      <xdr:rowOff>171450</xdr:rowOff>
    </xdr:from>
    <xdr:to>
      <xdr:col>6</xdr:col>
      <xdr:colOff>9525</xdr:colOff>
      <xdr:row>20</xdr:row>
      <xdr:rowOff>171450</xdr:rowOff>
    </xdr:to>
    <xdr:sp macro="" textlink="">
      <xdr:nvSpPr>
        <xdr:cNvPr id="1579" name="Line 6"/>
        <xdr:cNvSpPr>
          <a:spLocks noChangeShapeType="1"/>
        </xdr:cNvSpPr>
      </xdr:nvSpPr>
      <xdr:spPr bwMode="auto">
        <a:xfrm>
          <a:off x="1819275" y="3829050"/>
          <a:ext cx="257175" cy="0"/>
        </a:xfrm>
        <a:prstGeom prst="line">
          <a:avLst/>
        </a:prstGeom>
        <a:noFill/>
        <a:ln w="19050">
          <a:solidFill>
            <a:srgbClr val="000000"/>
          </a:solidFill>
          <a:round/>
          <a:headEnd/>
          <a:tailEnd type="triangle" w="lg" len="med"/>
        </a:ln>
      </xdr:spPr>
    </xdr:sp>
    <xdr:clientData/>
  </xdr:twoCellAnchor>
  <xdr:twoCellAnchor>
    <xdr:from>
      <xdr:col>5</xdr:col>
      <xdr:colOff>19050</xdr:colOff>
      <xdr:row>23</xdr:row>
      <xdr:rowOff>142875</xdr:rowOff>
    </xdr:from>
    <xdr:to>
      <xdr:col>6</xdr:col>
      <xdr:colOff>9525</xdr:colOff>
      <xdr:row>23</xdr:row>
      <xdr:rowOff>142875</xdr:rowOff>
    </xdr:to>
    <xdr:sp macro="" textlink="">
      <xdr:nvSpPr>
        <xdr:cNvPr id="1580" name="Line 7"/>
        <xdr:cNvSpPr>
          <a:spLocks noChangeShapeType="1"/>
        </xdr:cNvSpPr>
      </xdr:nvSpPr>
      <xdr:spPr bwMode="auto">
        <a:xfrm>
          <a:off x="1819275" y="4343400"/>
          <a:ext cx="257175" cy="0"/>
        </a:xfrm>
        <a:prstGeom prst="line">
          <a:avLst/>
        </a:prstGeom>
        <a:noFill/>
        <a:ln w="19050">
          <a:solidFill>
            <a:srgbClr val="000000"/>
          </a:solidFill>
          <a:round/>
          <a:headEnd/>
          <a:tailEnd type="triangle" w="lg" len="med"/>
        </a:ln>
      </xdr:spPr>
    </xdr:sp>
    <xdr:clientData/>
  </xdr:twoCellAnchor>
  <xdr:twoCellAnchor>
    <xdr:from>
      <xdr:col>4</xdr:col>
      <xdr:colOff>19050</xdr:colOff>
      <xdr:row>28</xdr:row>
      <xdr:rowOff>9525</xdr:rowOff>
    </xdr:from>
    <xdr:to>
      <xdr:col>4</xdr:col>
      <xdr:colOff>314325</xdr:colOff>
      <xdr:row>28</xdr:row>
      <xdr:rowOff>9525</xdr:rowOff>
    </xdr:to>
    <xdr:sp macro="" textlink="">
      <xdr:nvSpPr>
        <xdr:cNvPr id="1581" name="Line 8"/>
        <xdr:cNvSpPr>
          <a:spLocks noChangeShapeType="1"/>
        </xdr:cNvSpPr>
      </xdr:nvSpPr>
      <xdr:spPr bwMode="auto">
        <a:xfrm flipV="1">
          <a:off x="1495425" y="5114925"/>
          <a:ext cx="295275" cy="0"/>
        </a:xfrm>
        <a:prstGeom prst="line">
          <a:avLst/>
        </a:prstGeom>
        <a:noFill/>
        <a:ln w="19050">
          <a:solidFill>
            <a:srgbClr val="000000"/>
          </a:solidFill>
          <a:round/>
          <a:headEnd/>
          <a:tailEnd type="none" w="lg" len="med"/>
        </a:ln>
      </xdr:spPr>
    </xdr:sp>
    <xdr:clientData/>
  </xdr:twoCellAnchor>
  <xdr:twoCellAnchor>
    <xdr:from>
      <xdr:col>5</xdr:col>
      <xdr:colOff>0</xdr:colOff>
      <xdr:row>26</xdr:row>
      <xdr:rowOff>142875</xdr:rowOff>
    </xdr:from>
    <xdr:to>
      <xdr:col>5</xdr:col>
      <xdr:colOff>0</xdr:colOff>
      <xdr:row>29</xdr:row>
      <xdr:rowOff>114300</xdr:rowOff>
    </xdr:to>
    <xdr:sp macro="" textlink="">
      <xdr:nvSpPr>
        <xdr:cNvPr id="1582" name="Line 9"/>
        <xdr:cNvSpPr>
          <a:spLocks noChangeShapeType="1"/>
        </xdr:cNvSpPr>
      </xdr:nvSpPr>
      <xdr:spPr bwMode="auto">
        <a:xfrm flipH="1">
          <a:off x="1800225" y="4886325"/>
          <a:ext cx="0" cy="514350"/>
        </a:xfrm>
        <a:prstGeom prst="line">
          <a:avLst/>
        </a:prstGeom>
        <a:noFill/>
        <a:ln w="19050">
          <a:solidFill>
            <a:srgbClr val="000000"/>
          </a:solidFill>
          <a:round/>
          <a:headEnd/>
          <a:tailEnd/>
        </a:ln>
      </xdr:spPr>
    </xdr:sp>
    <xdr:clientData/>
  </xdr:twoCellAnchor>
  <xdr:twoCellAnchor>
    <xdr:from>
      <xdr:col>5</xdr:col>
      <xdr:colOff>0</xdr:colOff>
      <xdr:row>26</xdr:row>
      <xdr:rowOff>152400</xdr:rowOff>
    </xdr:from>
    <xdr:to>
      <xdr:col>5</xdr:col>
      <xdr:colOff>257175</xdr:colOff>
      <xdr:row>26</xdr:row>
      <xdr:rowOff>152400</xdr:rowOff>
    </xdr:to>
    <xdr:sp macro="" textlink="">
      <xdr:nvSpPr>
        <xdr:cNvPr id="1583" name="Line 10"/>
        <xdr:cNvSpPr>
          <a:spLocks noChangeShapeType="1"/>
        </xdr:cNvSpPr>
      </xdr:nvSpPr>
      <xdr:spPr bwMode="auto">
        <a:xfrm>
          <a:off x="1800225" y="4895850"/>
          <a:ext cx="257175" cy="0"/>
        </a:xfrm>
        <a:prstGeom prst="line">
          <a:avLst/>
        </a:prstGeom>
        <a:noFill/>
        <a:ln w="19050">
          <a:solidFill>
            <a:srgbClr val="000000"/>
          </a:solidFill>
          <a:round/>
          <a:headEnd/>
          <a:tailEnd type="triangle" w="lg" len="med"/>
        </a:ln>
      </xdr:spPr>
    </xdr:sp>
    <xdr:clientData/>
  </xdr:twoCellAnchor>
  <xdr:twoCellAnchor>
    <xdr:from>
      <xdr:col>5</xdr:col>
      <xdr:colOff>0</xdr:colOff>
      <xdr:row>29</xdr:row>
      <xdr:rowOff>114300</xdr:rowOff>
    </xdr:from>
    <xdr:to>
      <xdr:col>5</xdr:col>
      <xdr:colOff>257175</xdr:colOff>
      <xdr:row>29</xdr:row>
      <xdr:rowOff>114300</xdr:rowOff>
    </xdr:to>
    <xdr:sp macro="" textlink="">
      <xdr:nvSpPr>
        <xdr:cNvPr id="1584" name="Line 11"/>
        <xdr:cNvSpPr>
          <a:spLocks noChangeShapeType="1"/>
        </xdr:cNvSpPr>
      </xdr:nvSpPr>
      <xdr:spPr bwMode="auto">
        <a:xfrm>
          <a:off x="1800225" y="5400675"/>
          <a:ext cx="257175" cy="0"/>
        </a:xfrm>
        <a:prstGeom prst="line">
          <a:avLst/>
        </a:prstGeom>
        <a:noFill/>
        <a:ln w="19050">
          <a:solidFill>
            <a:srgbClr val="000000"/>
          </a:solidFill>
          <a:round/>
          <a:headEnd/>
          <a:tailEnd type="triangle" w="lg" len="med"/>
        </a:ln>
      </xdr:spPr>
    </xdr:sp>
    <xdr:clientData/>
  </xdr:twoCellAnchor>
  <xdr:twoCellAnchor>
    <xdr:from>
      <xdr:col>8</xdr:col>
      <xdr:colOff>19050</xdr:colOff>
      <xdr:row>20</xdr:row>
      <xdr:rowOff>142875</xdr:rowOff>
    </xdr:from>
    <xdr:to>
      <xdr:col>8</xdr:col>
      <xdr:colOff>266700</xdr:colOff>
      <xdr:row>20</xdr:row>
      <xdr:rowOff>142875</xdr:rowOff>
    </xdr:to>
    <xdr:sp macro="" textlink="">
      <xdr:nvSpPr>
        <xdr:cNvPr id="1585" name="Line 12"/>
        <xdr:cNvSpPr>
          <a:spLocks noChangeShapeType="1"/>
        </xdr:cNvSpPr>
      </xdr:nvSpPr>
      <xdr:spPr bwMode="auto">
        <a:xfrm>
          <a:off x="2952750" y="3800475"/>
          <a:ext cx="247650" cy="0"/>
        </a:xfrm>
        <a:prstGeom prst="line">
          <a:avLst/>
        </a:prstGeom>
        <a:noFill/>
        <a:ln w="19050">
          <a:solidFill>
            <a:srgbClr val="000000"/>
          </a:solidFill>
          <a:round/>
          <a:headEnd/>
          <a:tailEnd type="triangle" w="lg" len="med"/>
        </a:ln>
      </xdr:spPr>
    </xdr:sp>
    <xdr:clientData/>
  </xdr:twoCellAnchor>
  <xdr:twoCellAnchor>
    <xdr:from>
      <xdr:col>8</xdr:col>
      <xdr:colOff>19050</xdr:colOff>
      <xdr:row>23</xdr:row>
      <xdr:rowOff>142875</xdr:rowOff>
    </xdr:from>
    <xdr:to>
      <xdr:col>8</xdr:col>
      <xdr:colOff>266700</xdr:colOff>
      <xdr:row>23</xdr:row>
      <xdr:rowOff>142875</xdr:rowOff>
    </xdr:to>
    <xdr:sp macro="" textlink="">
      <xdr:nvSpPr>
        <xdr:cNvPr id="1586" name="Line 15"/>
        <xdr:cNvSpPr>
          <a:spLocks noChangeShapeType="1"/>
        </xdr:cNvSpPr>
      </xdr:nvSpPr>
      <xdr:spPr bwMode="auto">
        <a:xfrm>
          <a:off x="2952750" y="4343400"/>
          <a:ext cx="247650" cy="0"/>
        </a:xfrm>
        <a:prstGeom prst="line">
          <a:avLst/>
        </a:prstGeom>
        <a:noFill/>
        <a:ln w="19050">
          <a:solidFill>
            <a:srgbClr val="000000"/>
          </a:solidFill>
          <a:round/>
          <a:headEnd/>
          <a:tailEnd type="triangle" w="lg" len="med"/>
        </a:ln>
      </xdr:spPr>
    </xdr:sp>
    <xdr:clientData/>
  </xdr:twoCellAnchor>
  <xdr:twoCellAnchor>
    <xdr:from>
      <xdr:col>8</xdr:col>
      <xdr:colOff>19050</xdr:colOff>
      <xdr:row>29</xdr:row>
      <xdr:rowOff>133350</xdr:rowOff>
    </xdr:from>
    <xdr:to>
      <xdr:col>8</xdr:col>
      <xdr:colOff>266700</xdr:colOff>
      <xdr:row>29</xdr:row>
      <xdr:rowOff>133350</xdr:rowOff>
    </xdr:to>
    <xdr:sp macro="" textlink="">
      <xdr:nvSpPr>
        <xdr:cNvPr id="1587" name="Line 16"/>
        <xdr:cNvSpPr>
          <a:spLocks noChangeShapeType="1"/>
        </xdr:cNvSpPr>
      </xdr:nvSpPr>
      <xdr:spPr bwMode="auto">
        <a:xfrm>
          <a:off x="2952750" y="5419725"/>
          <a:ext cx="247650" cy="0"/>
        </a:xfrm>
        <a:prstGeom prst="line">
          <a:avLst/>
        </a:prstGeom>
        <a:noFill/>
        <a:ln w="19050">
          <a:solidFill>
            <a:srgbClr val="000000"/>
          </a:solidFill>
          <a:round/>
          <a:headEnd/>
          <a:tailEnd type="triangle" w="lg" len="med"/>
        </a:ln>
      </xdr:spPr>
    </xdr:sp>
    <xdr:clientData/>
  </xdr:twoCellAnchor>
  <xdr:twoCellAnchor>
    <xdr:from>
      <xdr:col>8</xdr:col>
      <xdr:colOff>19050</xdr:colOff>
      <xdr:row>26</xdr:row>
      <xdr:rowOff>133350</xdr:rowOff>
    </xdr:from>
    <xdr:to>
      <xdr:col>8</xdr:col>
      <xdr:colOff>266700</xdr:colOff>
      <xdr:row>26</xdr:row>
      <xdr:rowOff>133350</xdr:rowOff>
    </xdr:to>
    <xdr:sp macro="" textlink="">
      <xdr:nvSpPr>
        <xdr:cNvPr id="1588" name="Line 17"/>
        <xdr:cNvSpPr>
          <a:spLocks noChangeShapeType="1"/>
        </xdr:cNvSpPr>
      </xdr:nvSpPr>
      <xdr:spPr bwMode="auto">
        <a:xfrm>
          <a:off x="2952750" y="4876800"/>
          <a:ext cx="247650" cy="0"/>
        </a:xfrm>
        <a:prstGeom prst="line">
          <a:avLst/>
        </a:prstGeom>
        <a:noFill/>
        <a:ln w="19050">
          <a:solidFill>
            <a:srgbClr val="000000"/>
          </a:solidFill>
          <a:round/>
          <a:headEnd/>
          <a:tailEnd type="triangle" w="lg" len="med"/>
        </a:ln>
      </xdr:spPr>
    </xdr:sp>
    <xdr:clientData/>
  </xdr:twoCellAnchor>
  <xdr:twoCellAnchor>
    <xdr:from>
      <xdr:col>2</xdr:col>
      <xdr:colOff>381000</xdr:colOff>
      <xdr:row>19</xdr:row>
      <xdr:rowOff>9525</xdr:rowOff>
    </xdr:from>
    <xdr:to>
      <xdr:col>2</xdr:col>
      <xdr:colOff>381000</xdr:colOff>
      <xdr:row>20</xdr:row>
      <xdr:rowOff>142875</xdr:rowOff>
    </xdr:to>
    <xdr:sp macro="" textlink="">
      <xdr:nvSpPr>
        <xdr:cNvPr id="1589" name="Line 18"/>
        <xdr:cNvSpPr>
          <a:spLocks noChangeShapeType="1"/>
        </xdr:cNvSpPr>
      </xdr:nvSpPr>
      <xdr:spPr bwMode="auto">
        <a:xfrm>
          <a:off x="800100" y="3486150"/>
          <a:ext cx="0" cy="314325"/>
        </a:xfrm>
        <a:prstGeom prst="line">
          <a:avLst/>
        </a:prstGeom>
        <a:noFill/>
        <a:ln w="19050">
          <a:solidFill>
            <a:srgbClr val="000000"/>
          </a:solidFill>
          <a:round/>
          <a:headEnd/>
          <a:tailEnd type="triangle" w="med" len="med"/>
        </a:ln>
      </xdr:spPr>
    </xdr:sp>
    <xdr:clientData/>
  </xdr:twoCellAnchor>
  <xdr:twoCellAnchor>
    <xdr:from>
      <xdr:col>2</xdr:col>
      <xdr:colOff>381000</xdr:colOff>
      <xdr:row>23</xdr:row>
      <xdr:rowOff>47625</xdr:rowOff>
    </xdr:from>
    <xdr:to>
      <xdr:col>2</xdr:col>
      <xdr:colOff>381000</xdr:colOff>
      <xdr:row>26</xdr:row>
      <xdr:rowOff>123825</xdr:rowOff>
    </xdr:to>
    <xdr:sp macro="" textlink="">
      <xdr:nvSpPr>
        <xdr:cNvPr id="1590" name="Line 19"/>
        <xdr:cNvSpPr>
          <a:spLocks noChangeShapeType="1"/>
        </xdr:cNvSpPr>
      </xdr:nvSpPr>
      <xdr:spPr bwMode="auto">
        <a:xfrm>
          <a:off x="800100" y="4248150"/>
          <a:ext cx="0" cy="619125"/>
        </a:xfrm>
        <a:prstGeom prst="line">
          <a:avLst/>
        </a:prstGeom>
        <a:noFill/>
        <a:ln w="19050">
          <a:solidFill>
            <a:srgbClr val="000000"/>
          </a:solidFill>
          <a:round/>
          <a:headEnd/>
          <a:tailEnd type="triangle" w="med" len="med"/>
        </a:ln>
      </xdr:spPr>
    </xdr:sp>
    <xdr:clientData/>
  </xdr:twoCellAnchor>
  <xdr:twoCellAnchor>
    <xdr:from>
      <xdr:col>9</xdr:col>
      <xdr:colOff>142875</xdr:colOff>
      <xdr:row>20</xdr:row>
      <xdr:rowOff>38100</xdr:rowOff>
    </xdr:from>
    <xdr:to>
      <xdr:col>9</xdr:col>
      <xdr:colOff>171450</xdr:colOff>
      <xdr:row>21</xdr:row>
      <xdr:rowOff>161925</xdr:rowOff>
    </xdr:to>
    <xdr:sp macro="" textlink="">
      <xdr:nvSpPr>
        <xdr:cNvPr id="1591" name="AutoShape 20"/>
        <xdr:cNvSpPr>
          <a:spLocks/>
        </xdr:cNvSpPr>
      </xdr:nvSpPr>
      <xdr:spPr bwMode="auto">
        <a:xfrm>
          <a:off x="3362325" y="3695700"/>
          <a:ext cx="28575" cy="304800"/>
        </a:xfrm>
        <a:prstGeom prst="leftBracket">
          <a:avLst>
            <a:gd name="adj" fmla="val 533333"/>
          </a:avLst>
        </a:prstGeom>
        <a:noFill/>
        <a:ln w="9525">
          <a:solidFill>
            <a:srgbClr val="000000"/>
          </a:solidFill>
          <a:round/>
          <a:headEnd/>
          <a:tailEnd/>
        </a:ln>
      </xdr:spPr>
    </xdr:sp>
    <xdr:clientData/>
  </xdr:twoCellAnchor>
  <xdr:twoCellAnchor>
    <xdr:from>
      <xdr:col>20</xdr:col>
      <xdr:colOff>19050</xdr:colOff>
      <xdr:row>20</xdr:row>
      <xdr:rowOff>38100</xdr:rowOff>
    </xdr:from>
    <xdr:to>
      <xdr:col>20</xdr:col>
      <xdr:colOff>47625</xdr:colOff>
      <xdr:row>21</xdr:row>
      <xdr:rowOff>142875</xdr:rowOff>
    </xdr:to>
    <xdr:sp macro="" textlink="">
      <xdr:nvSpPr>
        <xdr:cNvPr id="1592" name="AutoShape 21"/>
        <xdr:cNvSpPr>
          <a:spLocks/>
        </xdr:cNvSpPr>
      </xdr:nvSpPr>
      <xdr:spPr bwMode="auto">
        <a:xfrm>
          <a:off x="5591175" y="3695700"/>
          <a:ext cx="28575" cy="285750"/>
        </a:xfrm>
        <a:prstGeom prst="rightBracket">
          <a:avLst>
            <a:gd name="adj" fmla="val 500000"/>
          </a:avLst>
        </a:prstGeom>
        <a:noFill/>
        <a:ln w="9525">
          <a:solidFill>
            <a:srgbClr val="000000"/>
          </a:solidFill>
          <a:round/>
          <a:headEnd/>
          <a:tailEnd/>
        </a:ln>
      </xdr:spPr>
    </xdr:sp>
    <xdr:clientData/>
  </xdr:twoCellAnchor>
  <xdr:twoCellAnchor>
    <xdr:from>
      <xdr:col>9</xdr:col>
      <xdr:colOff>95250</xdr:colOff>
      <xdr:row>26</xdr:row>
      <xdr:rowOff>47625</xdr:rowOff>
    </xdr:from>
    <xdr:to>
      <xdr:col>9</xdr:col>
      <xdr:colOff>123825</xdr:colOff>
      <xdr:row>27</xdr:row>
      <xdr:rowOff>171450</xdr:rowOff>
    </xdr:to>
    <xdr:sp macro="" textlink="">
      <xdr:nvSpPr>
        <xdr:cNvPr id="1593" name="AutoShape 24"/>
        <xdr:cNvSpPr>
          <a:spLocks/>
        </xdr:cNvSpPr>
      </xdr:nvSpPr>
      <xdr:spPr bwMode="auto">
        <a:xfrm>
          <a:off x="3314700" y="4791075"/>
          <a:ext cx="28575" cy="304800"/>
        </a:xfrm>
        <a:prstGeom prst="leftBracket">
          <a:avLst>
            <a:gd name="adj" fmla="val 533333"/>
          </a:avLst>
        </a:prstGeom>
        <a:noFill/>
        <a:ln w="9525">
          <a:solidFill>
            <a:srgbClr val="000000"/>
          </a:solidFill>
          <a:round/>
          <a:headEnd/>
          <a:tailEnd/>
        </a:ln>
      </xdr:spPr>
    </xdr:sp>
    <xdr:clientData/>
  </xdr:twoCellAnchor>
  <xdr:twoCellAnchor>
    <xdr:from>
      <xdr:col>18</xdr:col>
      <xdr:colOff>114300</xdr:colOff>
      <xdr:row>26</xdr:row>
      <xdr:rowOff>28575</xdr:rowOff>
    </xdr:from>
    <xdr:to>
      <xdr:col>18</xdr:col>
      <xdr:colOff>152400</xdr:colOff>
      <xdr:row>27</xdr:row>
      <xdr:rowOff>142875</xdr:rowOff>
    </xdr:to>
    <xdr:sp macro="" textlink="">
      <xdr:nvSpPr>
        <xdr:cNvPr id="1594" name="AutoShape 25"/>
        <xdr:cNvSpPr>
          <a:spLocks/>
        </xdr:cNvSpPr>
      </xdr:nvSpPr>
      <xdr:spPr bwMode="auto">
        <a:xfrm>
          <a:off x="5343525" y="4772025"/>
          <a:ext cx="38100" cy="295275"/>
        </a:xfrm>
        <a:prstGeom prst="rightBracket">
          <a:avLst>
            <a:gd name="adj" fmla="val 387500"/>
          </a:avLst>
        </a:prstGeom>
        <a:noFill/>
        <a:ln w="9525">
          <a:solidFill>
            <a:srgbClr val="000000"/>
          </a:solidFill>
          <a:round/>
          <a:headEnd/>
          <a:tailEnd/>
        </a:ln>
      </xdr:spPr>
    </xdr:sp>
    <xdr:clientData/>
  </xdr:twoCellAnchor>
  <xdr:twoCellAnchor>
    <xdr:from>
      <xdr:col>22</xdr:col>
      <xdr:colOff>9525</xdr:colOff>
      <xdr:row>26</xdr:row>
      <xdr:rowOff>28575</xdr:rowOff>
    </xdr:from>
    <xdr:to>
      <xdr:col>22</xdr:col>
      <xdr:colOff>38100</xdr:colOff>
      <xdr:row>27</xdr:row>
      <xdr:rowOff>161925</xdr:rowOff>
    </xdr:to>
    <xdr:sp macro="" textlink="">
      <xdr:nvSpPr>
        <xdr:cNvPr id="1595" name="AutoShape 26"/>
        <xdr:cNvSpPr>
          <a:spLocks/>
        </xdr:cNvSpPr>
      </xdr:nvSpPr>
      <xdr:spPr bwMode="auto">
        <a:xfrm>
          <a:off x="5915025" y="4772025"/>
          <a:ext cx="28575" cy="314325"/>
        </a:xfrm>
        <a:prstGeom prst="leftBracket">
          <a:avLst>
            <a:gd name="adj" fmla="val 550000"/>
          </a:avLst>
        </a:prstGeom>
        <a:noFill/>
        <a:ln w="9525">
          <a:solidFill>
            <a:srgbClr val="000000"/>
          </a:solidFill>
          <a:round/>
          <a:headEnd/>
          <a:tailEnd/>
        </a:ln>
      </xdr:spPr>
    </xdr:sp>
    <xdr:clientData/>
  </xdr:twoCellAnchor>
  <xdr:twoCellAnchor>
    <xdr:from>
      <xdr:col>26</xdr:col>
      <xdr:colOff>285750</xdr:colOff>
      <xdr:row>26</xdr:row>
      <xdr:rowOff>38100</xdr:rowOff>
    </xdr:from>
    <xdr:to>
      <xdr:col>26</xdr:col>
      <xdr:colOff>314325</xdr:colOff>
      <xdr:row>27</xdr:row>
      <xdr:rowOff>152400</xdr:rowOff>
    </xdr:to>
    <xdr:sp macro="" textlink="">
      <xdr:nvSpPr>
        <xdr:cNvPr id="1596" name="AutoShape 27"/>
        <xdr:cNvSpPr>
          <a:spLocks/>
        </xdr:cNvSpPr>
      </xdr:nvSpPr>
      <xdr:spPr bwMode="auto">
        <a:xfrm>
          <a:off x="7334250" y="4781550"/>
          <a:ext cx="28575" cy="295275"/>
        </a:xfrm>
        <a:prstGeom prst="rightBracket">
          <a:avLst>
            <a:gd name="adj" fmla="val 516667"/>
          </a:avLst>
        </a:prstGeom>
        <a:noFill/>
        <a:ln w="9525">
          <a:solidFill>
            <a:srgbClr val="000000"/>
          </a:solidFill>
          <a:round/>
          <a:headEnd/>
          <a:tailEnd/>
        </a:ln>
      </xdr:spPr>
    </xdr:sp>
    <xdr:clientData/>
  </xdr:twoCellAnchor>
  <xdr:twoCellAnchor>
    <xdr:from>
      <xdr:col>9</xdr:col>
      <xdr:colOff>114300</xdr:colOff>
      <xdr:row>29</xdr:row>
      <xdr:rowOff>28575</xdr:rowOff>
    </xdr:from>
    <xdr:to>
      <xdr:col>9</xdr:col>
      <xdr:colOff>152400</xdr:colOff>
      <xdr:row>30</xdr:row>
      <xdr:rowOff>152400</xdr:rowOff>
    </xdr:to>
    <xdr:sp macro="" textlink="">
      <xdr:nvSpPr>
        <xdr:cNvPr id="1597" name="AutoShape 28"/>
        <xdr:cNvSpPr>
          <a:spLocks/>
        </xdr:cNvSpPr>
      </xdr:nvSpPr>
      <xdr:spPr bwMode="auto">
        <a:xfrm>
          <a:off x="3333750" y="5314950"/>
          <a:ext cx="38100" cy="304800"/>
        </a:xfrm>
        <a:prstGeom prst="leftBracket">
          <a:avLst>
            <a:gd name="adj" fmla="val 400000"/>
          </a:avLst>
        </a:prstGeom>
        <a:noFill/>
        <a:ln w="9525">
          <a:solidFill>
            <a:srgbClr val="000000"/>
          </a:solidFill>
          <a:round/>
          <a:headEnd/>
          <a:tailEnd/>
        </a:ln>
      </xdr:spPr>
    </xdr:sp>
    <xdr:clientData/>
  </xdr:twoCellAnchor>
  <xdr:twoCellAnchor>
    <xdr:from>
      <xdr:col>15</xdr:col>
      <xdr:colOff>85725</xdr:colOff>
      <xdr:row>29</xdr:row>
      <xdr:rowOff>47625</xdr:rowOff>
    </xdr:from>
    <xdr:to>
      <xdr:col>15</xdr:col>
      <xdr:colOff>114300</xdr:colOff>
      <xdr:row>30</xdr:row>
      <xdr:rowOff>152400</xdr:rowOff>
    </xdr:to>
    <xdr:sp macro="" textlink="">
      <xdr:nvSpPr>
        <xdr:cNvPr id="1598" name="AutoShape 29"/>
        <xdr:cNvSpPr>
          <a:spLocks/>
        </xdr:cNvSpPr>
      </xdr:nvSpPr>
      <xdr:spPr bwMode="auto">
        <a:xfrm>
          <a:off x="4638675" y="5334000"/>
          <a:ext cx="28575" cy="285750"/>
        </a:xfrm>
        <a:prstGeom prst="rightBracket">
          <a:avLst>
            <a:gd name="adj" fmla="val 500000"/>
          </a:avLst>
        </a:prstGeom>
        <a:noFill/>
        <a:ln w="9525">
          <a:solidFill>
            <a:srgbClr val="000000"/>
          </a:solidFill>
          <a:round/>
          <a:headEnd/>
          <a:tailEnd/>
        </a:ln>
      </xdr:spPr>
    </xdr:sp>
    <xdr:clientData/>
  </xdr:twoCellAnchor>
  <xdr:twoCellAnchor>
    <xdr:from>
      <xdr:col>16</xdr:col>
      <xdr:colOff>209550</xdr:colOff>
      <xdr:row>29</xdr:row>
      <xdr:rowOff>19050</xdr:rowOff>
    </xdr:from>
    <xdr:to>
      <xdr:col>17</xdr:col>
      <xdr:colOff>0</xdr:colOff>
      <xdr:row>30</xdr:row>
      <xdr:rowOff>161925</xdr:rowOff>
    </xdr:to>
    <xdr:sp macro="" textlink="">
      <xdr:nvSpPr>
        <xdr:cNvPr id="1599" name="AutoShape 30"/>
        <xdr:cNvSpPr>
          <a:spLocks/>
        </xdr:cNvSpPr>
      </xdr:nvSpPr>
      <xdr:spPr bwMode="auto">
        <a:xfrm>
          <a:off x="4943475" y="5305425"/>
          <a:ext cx="28575" cy="323850"/>
        </a:xfrm>
        <a:prstGeom prst="leftBracket">
          <a:avLst>
            <a:gd name="adj" fmla="val 566667"/>
          </a:avLst>
        </a:prstGeom>
        <a:noFill/>
        <a:ln w="9525">
          <a:solidFill>
            <a:srgbClr val="000000"/>
          </a:solidFill>
          <a:round/>
          <a:headEnd/>
          <a:tailEnd/>
        </a:ln>
      </xdr:spPr>
    </xdr:sp>
    <xdr:clientData/>
  </xdr:twoCellAnchor>
  <xdr:twoCellAnchor>
    <xdr:from>
      <xdr:col>23</xdr:col>
      <xdr:colOff>114300</xdr:colOff>
      <xdr:row>29</xdr:row>
      <xdr:rowOff>47625</xdr:rowOff>
    </xdr:from>
    <xdr:to>
      <xdr:col>23</xdr:col>
      <xdr:colOff>142875</xdr:colOff>
      <xdr:row>30</xdr:row>
      <xdr:rowOff>161925</xdr:rowOff>
    </xdr:to>
    <xdr:sp macro="" textlink="">
      <xdr:nvSpPr>
        <xdr:cNvPr id="1600" name="AutoShape 31"/>
        <xdr:cNvSpPr>
          <a:spLocks/>
        </xdr:cNvSpPr>
      </xdr:nvSpPr>
      <xdr:spPr bwMode="auto">
        <a:xfrm>
          <a:off x="6200775" y="5334000"/>
          <a:ext cx="28575" cy="295275"/>
        </a:xfrm>
        <a:prstGeom prst="rightBracket">
          <a:avLst>
            <a:gd name="adj" fmla="val 516667"/>
          </a:avLst>
        </a:prstGeom>
        <a:noFill/>
        <a:ln w="9525">
          <a:solidFill>
            <a:srgbClr val="000000"/>
          </a:solidFill>
          <a:round/>
          <a:headEnd/>
          <a:tailEnd/>
        </a:ln>
      </xdr:spPr>
    </xdr:sp>
    <xdr:clientData/>
  </xdr:twoCellAnchor>
  <xdr:twoCellAnchor>
    <xdr:from>
      <xdr:col>9</xdr:col>
      <xdr:colOff>38100</xdr:colOff>
      <xdr:row>20</xdr:row>
      <xdr:rowOff>19050</xdr:rowOff>
    </xdr:from>
    <xdr:to>
      <xdr:col>9</xdr:col>
      <xdr:colOff>114300</xdr:colOff>
      <xdr:row>21</xdr:row>
      <xdr:rowOff>161925</xdr:rowOff>
    </xdr:to>
    <xdr:sp macro="" textlink="">
      <xdr:nvSpPr>
        <xdr:cNvPr id="1601" name="AutoShape 136"/>
        <xdr:cNvSpPr>
          <a:spLocks/>
        </xdr:cNvSpPr>
      </xdr:nvSpPr>
      <xdr:spPr bwMode="auto">
        <a:xfrm>
          <a:off x="3257550" y="3676650"/>
          <a:ext cx="76200" cy="323850"/>
        </a:xfrm>
        <a:prstGeom prst="leftBrace">
          <a:avLst>
            <a:gd name="adj1" fmla="val 35417"/>
            <a:gd name="adj2" fmla="val 50000"/>
          </a:avLst>
        </a:prstGeom>
        <a:noFill/>
        <a:ln w="9525">
          <a:solidFill>
            <a:srgbClr val="000000"/>
          </a:solidFill>
          <a:round/>
          <a:headEnd/>
          <a:tailEnd type="none" w="lg" len="med"/>
        </a:ln>
      </xdr:spPr>
    </xdr:sp>
    <xdr:clientData/>
  </xdr:twoCellAnchor>
  <xdr:twoCellAnchor>
    <xdr:from>
      <xdr:col>24</xdr:col>
      <xdr:colOff>9525</xdr:colOff>
      <xdr:row>20</xdr:row>
      <xdr:rowOff>38100</xdr:rowOff>
    </xdr:from>
    <xdr:to>
      <xdr:col>24</xdr:col>
      <xdr:colOff>133350</xdr:colOff>
      <xdr:row>21</xdr:row>
      <xdr:rowOff>152400</xdr:rowOff>
    </xdr:to>
    <xdr:sp macro="" textlink="">
      <xdr:nvSpPr>
        <xdr:cNvPr id="1602" name="AutoShape 137"/>
        <xdr:cNvSpPr>
          <a:spLocks/>
        </xdr:cNvSpPr>
      </xdr:nvSpPr>
      <xdr:spPr bwMode="auto">
        <a:xfrm>
          <a:off x="6343650" y="3695700"/>
          <a:ext cx="123825" cy="295275"/>
        </a:xfrm>
        <a:prstGeom prst="rightBrace">
          <a:avLst>
            <a:gd name="adj1" fmla="val 19872"/>
            <a:gd name="adj2" fmla="val 45162"/>
          </a:avLst>
        </a:prstGeom>
        <a:noFill/>
        <a:ln w="9525">
          <a:solidFill>
            <a:srgbClr val="000000"/>
          </a:solidFill>
          <a:round/>
          <a:headEnd/>
          <a:tailEnd type="none" w="lg" len="med"/>
        </a:ln>
      </xdr:spPr>
    </xdr:sp>
    <xdr:clientData/>
  </xdr:twoCellAnchor>
  <xdr:twoCellAnchor>
    <xdr:from>
      <xdr:col>11</xdr:col>
      <xdr:colOff>19050</xdr:colOff>
      <xdr:row>26</xdr:row>
      <xdr:rowOff>104775</xdr:rowOff>
    </xdr:from>
    <xdr:to>
      <xdr:col>13</xdr:col>
      <xdr:colOff>304800</xdr:colOff>
      <xdr:row>27</xdr:row>
      <xdr:rowOff>142875</xdr:rowOff>
    </xdr:to>
    <xdr:sp macro="" textlink="">
      <xdr:nvSpPr>
        <xdr:cNvPr id="1197" name="Rectangle 173"/>
        <xdr:cNvSpPr>
          <a:spLocks noChangeArrowheads="1"/>
        </xdr:cNvSpPr>
      </xdr:nvSpPr>
      <xdr:spPr bwMode="auto">
        <a:xfrm>
          <a:off x="3581400" y="4848225"/>
          <a:ext cx="762000" cy="219075"/>
        </a:xfrm>
        <a:prstGeom prst="rect">
          <a:avLst/>
        </a:prstGeom>
        <a:noFill/>
        <a:ln w="19050" algn="ctr">
          <a:noFill/>
          <a:miter lim="800000"/>
          <a:headEnd/>
          <a:tailEnd type="none" w="lg" len="med"/>
        </a:ln>
        <a:effec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万円 ＋</a:t>
          </a: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13</xdr:col>
      <xdr:colOff>123825</xdr:colOff>
      <xdr:row>26</xdr:row>
      <xdr:rowOff>9525</xdr:rowOff>
    </xdr:from>
    <xdr:to>
      <xdr:col>15</xdr:col>
      <xdr:colOff>9525</xdr:colOff>
      <xdr:row>28</xdr:row>
      <xdr:rowOff>47625</xdr:rowOff>
    </xdr:to>
    <xdr:sp macro="" textlink="">
      <xdr:nvSpPr>
        <xdr:cNvPr id="1198" name="Rectangle 174"/>
        <xdr:cNvSpPr>
          <a:spLocks noChangeArrowheads="1"/>
        </xdr:cNvSpPr>
      </xdr:nvSpPr>
      <xdr:spPr bwMode="auto">
        <a:xfrm>
          <a:off x="4210050" y="4752975"/>
          <a:ext cx="352425" cy="400050"/>
        </a:xfrm>
        <a:prstGeom prst="rect">
          <a:avLst/>
        </a:prstGeom>
        <a:noFill/>
        <a:ln w="19050" algn="ctr">
          <a:noFill/>
          <a:miter lim="800000"/>
          <a:headEnd/>
          <a:tailEnd type="none" w="lg" len="med"/>
        </a:ln>
        <a:effec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基本</a:t>
          </a:r>
        </a:p>
        <a:p>
          <a:pPr algn="l" rtl="0">
            <a:defRPr sz="1000"/>
          </a:pPr>
          <a:r>
            <a:rPr lang="ja-JP" altLang="en-US" sz="1050" b="0" i="0" u="none" strike="noStrike" baseline="0">
              <a:solidFill>
                <a:srgbClr val="000000"/>
              </a:solidFill>
              <a:latin typeface="ＭＳ 明朝"/>
              <a:ea typeface="ＭＳ 明朝"/>
            </a:rPr>
            <a:t>月額</a:t>
          </a:r>
        </a:p>
      </xdr:txBody>
    </xdr:sp>
    <xdr:clientData/>
  </xdr:twoCellAnchor>
  <xdr:twoCellAnchor>
    <xdr:from>
      <xdr:col>9</xdr:col>
      <xdr:colOff>152400</xdr:colOff>
      <xdr:row>23</xdr:row>
      <xdr:rowOff>19050</xdr:rowOff>
    </xdr:from>
    <xdr:to>
      <xdr:col>13</xdr:col>
      <xdr:colOff>0</xdr:colOff>
      <xdr:row>25</xdr:row>
      <xdr:rowOff>0</xdr:rowOff>
    </xdr:to>
    <xdr:sp macro="" textlink="">
      <xdr:nvSpPr>
        <xdr:cNvPr id="1199" name="Rectangle 175"/>
        <xdr:cNvSpPr>
          <a:spLocks noChangeArrowheads="1"/>
        </xdr:cNvSpPr>
      </xdr:nvSpPr>
      <xdr:spPr bwMode="auto">
        <a:xfrm>
          <a:off x="3371850" y="4219575"/>
          <a:ext cx="714375" cy="342900"/>
        </a:xfrm>
        <a:prstGeom prst="rect">
          <a:avLst/>
        </a:prstGeom>
        <a:noFill/>
        <a:ln w="19050" algn="ctr">
          <a:noFill/>
          <a:miter lim="800000"/>
          <a:headEnd/>
          <a:tailEnd type="none" w="lg" len="med"/>
        </a:ln>
        <a:effec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総報酬月</a:t>
          </a:r>
        </a:p>
        <a:p>
          <a:pPr algn="l" rtl="0">
            <a:defRPr sz="1000"/>
          </a:pPr>
          <a:r>
            <a:rPr lang="ja-JP" altLang="en-US" sz="1050" b="0" i="0" u="none" strike="noStrike" baseline="0">
              <a:solidFill>
                <a:srgbClr val="000000"/>
              </a:solidFill>
              <a:latin typeface="ＭＳ 明朝"/>
              <a:ea typeface="ＭＳ 明朝"/>
            </a:rPr>
            <a:t>額相当額</a:t>
          </a:r>
        </a:p>
      </xdr:txBody>
    </xdr:sp>
    <xdr:clientData/>
  </xdr:twoCellAnchor>
  <xdr:twoCellAnchor>
    <xdr:from>
      <xdr:col>22</xdr:col>
      <xdr:colOff>47625</xdr:colOff>
      <xdr:row>26</xdr:row>
      <xdr:rowOff>19050</xdr:rowOff>
    </xdr:from>
    <xdr:to>
      <xdr:col>24</xdr:col>
      <xdr:colOff>295275</xdr:colOff>
      <xdr:row>28</xdr:row>
      <xdr:rowOff>47625</xdr:rowOff>
    </xdr:to>
    <xdr:sp macro="" textlink="">
      <xdr:nvSpPr>
        <xdr:cNvPr id="1200" name="Rectangle 176"/>
        <xdr:cNvSpPr>
          <a:spLocks noChangeArrowheads="1"/>
        </xdr:cNvSpPr>
      </xdr:nvSpPr>
      <xdr:spPr bwMode="auto">
        <a:xfrm>
          <a:off x="5953125" y="4762500"/>
          <a:ext cx="676275" cy="390525"/>
        </a:xfrm>
        <a:prstGeom prst="rect">
          <a:avLst/>
        </a:prstGeom>
        <a:noFill/>
        <a:ln w="19050" algn="ctr">
          <a:noFill/>
          <a:miter lim="800000"/>
          <a:headEnd/>
          <a:tailEnd type="none" w="lg" len="med"/>
        </a:ln>
        <a:effec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総報酬月</a:t>
          </a:r>
        </a:p>
        <a:p>
          <a:pPr algn="l" rtl="0">
            <a:defRPr sz="1000"/>
          </a:pPr>
          <a:r>
            <a:rPr lang="ja-JP" altLang="en-US" sz="1050" b="0" i="0" u="none" strike="noStrike" baseline="0">
              <a:solidFill>
                <a:srgbClr val="000000"/>
              </a:solidFill>
              <a:latin typeface="ＭＳ 明朝"/>
              <a:ea typeface="ＭＳ 明朝"/>
            </a:rPr>
            <a:t>額相当額</a:t>
          </a:r>
        </a:p>
      </xdr:txBody>
    </xdr:sp>
    <xdr:clientData/>
  </xdr:twoCellAnchor>
  <xdr:twoCellAnchor>
    <xdr:from>
      <xdr:col>11</xdr:col>
      <xdr:colOff>38100</xdr:colOff>
      <xdr:row>29</xdr:row>
      <xdr:rowOff>104775</xdr:rowOff>
    </xdr:from>
    <xdr:to>
      <xdr:col>13</xdr:col>
      <xdr:colOff>9525</xdr:colOff>
      <xdr:row>30</xdr:row>
      <xdr:rowOff>142875</xdr:rowOff>
    </xdr:to>
    <xdr:sp macro="" textlink="">
      <xdr:nvSpPr>
        <xdr:cNvPr id="1201" name="Rectangle 177"/>
        <xdr:cNvSpPr>
          <a:spLocks noChangeArrowheads="1"/>
        </xdr:cNvSpPr>
      </xdr:nvSpPr>
      <xdr:spPr bwMode="auto">
        <a:xfrm>
          <a:off x="3600450" y="5391150"/>
          <a:ext cx="495300" cy="219075"/>
        </a:xfrm>
        <a:prstGeom prst="rect">
          <a:avLst/>
        </a:prstGeom>
        <a:noFill/>
        <a:ln w="19050" algn="ctr">
          <a:noFill/>
          <a:miter lim="800000"/>
          <a:headEnd/>
          <a:tailEnd type="none" w="lg" len="med"/>
        </a:ln>
        <a:effec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万円 </a:t>
          </a: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9</xdr:col>
      <xdr:colOff>19050</xdr:colOff>
      <xdr:row>29</xdr:row>
      <xdr:rowOff>19050</xdr:rowOff>
    </xdr:from>
    <xdr:to>
      <xdr:col>9</xdr:col>
      <xdr:colOff>95250</xdr:colOff>
      <xdr:row>30</xdr:row>
      <xdr:rowOff>161925</xdr:rowOff>
    </xdr:to>
    <xdr:sp macro="" textlink="">
      <xdr:nvSpPr>
        <xdr:cNvPr id="1608" name="AutoShape 189"/>
        <xdr:cNvSpPr>
          <a:spLocks/>
        </xdr:cNvSpPr>
      </xdr:nvSpPr>
      <xdr:spPr bwMode="auto">
        <a:xfrm>
          <a:off x="3238500" y="5305425"/>
          <a:ext cx="76200" cy="323850"/>
        </a:xfrm>
        <a:prstGeom prst="leftBrace">
          <a:avLst>
            <a:gd name="adj1" fmla="val 35417"/>
            <a:gd name="adj2" fmla="val 50000"/>
          </a:avLst>
        </a:prstGeom>
        <a:noFill/>
        <a:ln w="9525">
          <a:solidFill>
            <a:srgbClr val="000000"/>
          </a:solidFill>
          <a:round/>
          <a:headEnd/>
          <a:tailEnd type="none" w="lg" len="med"/>
        </a:ln>
      </xdr:spPr>
    </xdr:sp>
    <xdr:clientData/>
  </xdr:twoCellAnchor>
  <xdr:twoCellAnchor>
    <xdr:from>
      <xdr:col>23</xdr:col>
      <xdr:colOff>152400</xdr:colOff>
      <xdr:row>29</xdr:row>
      <xdr:rowOff>28575</xdr:rowOff>
    </xdr:from>
    <xdr:to>
      <xdr:col>24</xdr:col>
      <xdr:colOff>28575</xdr:colOff>
      <xdr:row>30</xdr:row>
      <xdr:rowOff>142875</xdr:rowOff>
    </xdr:to>
    <xdr:sp macro="" textlink="">
      <xdr:nvSpPr>
        <xdr:cNvPr id="1609" name="AutoShape 190"/>
        <xdr:cNvSpPr>
          <a:spLocks/>
        </xdr:cNvSpPr>
      </xdr:nvSpPr>
      <xdr:spPr bwMode="auto">
        <a:xfrm>
          <a:off x="6238875" y="5314950"/>
          <a:ext cx="123825" cy="295275"/>
        </a:xfrm>
        <a:prstGeom prst="rightBrace">
          <a:avLst>
            <a:gd name="adj1" fmla="val 19872"/>
            <a:gd name="adj2" fmla="val 45162"/>
          </a:avLst>
        </a:prstGeom>
        <a:noFill/>
        <a:ln w="9525">
          <a:solidFill>
            <a:srgbClr val="000000"/>
          </a:solidFill>
          <a:round/>
          <a:headEnd/>
          <a:tailEnd type="none" w="lg" len="med"/>
        </a:ln>
      </xdr:spPr>
    </xdr:sp>
    <xdr:clientData/>
  </xdr:twoCellAnchor>
  <xdr:twoCellAnchor>
    <xdr:from>
      <xdr:col>9</xdr:col>
      <xdr:colOff>9525</xdr:colOff>
      <xdr:row>26</xdr:row>
      <xdr:rowOff>47625</xdr:rowOff>
    </xdr:from>
    <xdr:to>
      <xdr:col>9</xdr:col>
      <xdr:colOff>85725</xdr:colOff>
      <xdr:row>28</xdr:row>
      <xdr:rowOff>9525</xdr:rowOff>
    </xdr:to>
    <xdr:sp macro="" textlink="">
      <xdr:nvSpPr>
        <xdr:cNvPr id="1610" name="AutoShape 191"/>
        <xdr:cNvSpPr>
          <a:spLocks/>
        </xdr:cNvSpPr>
      </xdr:nvSpPr>
      <xdr:spPr bwMode="auto">
        <a:xfrm>
          <a:off x="3228975" y="4791075"/>
          <a:ext cx="76200" cy="323850"/>
        </a:xfrm>
        <a:prstGeom prst="leftBrace">
          <a:avLst>
            <a:gd name="adj1" fmla="val 35417"/>
            <a:gd name="adj2" fmla="val 50000"/>
          </a:avLst>
        </a:prstGeom>
        <a:noFill/>
        <a:ln w="9525">
          <a:solidFill>
            <a:srgbClr val="000000"/>
          </a:solidFill>
          <a:round/>
          <a:headEnd/>
          <a:tailEnd type="none" w="lg" len="med"/>
        </a:ln>
      </xdr:spPr>
    </xdr:sp>
    <xdr:clientData/>
  </xdr:twoCellAnchor>
  <xdr:twoCellAnchor>
    <xdr:from>
      <xdr:col>26</xdr:col>
      <xdr:colOff>314325</xdr:colOff>
      <xdr:row>26</xdr:row>
      <xdr:rowOff>28575</xdr:rowOff>
    </xdr:from>
    <xdr:to>
      <xdr:col>27</xdr:col>
      <xdr:colOff>85725</xdr:colOff>
      <xdr:row>27</xdr:row>
      <xdr:rowOff>142875</xdr:rowOff>
    </xdr:to>
    <xdr:sp macro="" textlink="">
      <xdr:nvSpPr>
        <xdr:cNvPr id="1611" name="AutoShape 192"/>
        <xdr:cNvSpPr>
          <a:spLocks/>
        </xdr:cNvSpPr>
      </xdr:nvSpPr>
      <xdr:spPr bwMode="auto">
        <a:xfrm>
          <a:off x="7362825" y="4772025"/>
          <a:ext cx="123825" cy="295275"/>
        </a:xfrm>
        <a:prstGeom prst="rightBrace">
          <a:avLst>
            <a:gd name="adj1" fmla="val 19872"/>
            <a:gd name="adj2" fmla="val 41935"/>
          </a:avLst>
        </a:prstGeom>
        <a:noFill/>
        <a:ln w="9525">
          <a:solidFill>
            <a:srgbClr val="000000"/>
          </a:solidFill>
          <a:round/>
          <a:headEnd/>
          <a:tailEnd type="none" w="lg" len="med"/>
        </a:ln>
      </xdr:spPr>
    </xdr:sp>
    <xdr:clientData/>
  </xdr:twoCellAnchor>
  <xdr:twoCellAnchor>
    <xdr:from>
      <xdr:col>9</xdr:col>
      <xdr:colOff>95250</xdr:colOff>
      <xdr:row>23</xdr:row>
      <xdr:rowOff>57150</xdr:rowOff>
    </xdr:from>
    <xdr:to>
      <xdr:col>9</xdr:col>
      <xdr:colOff>123825</xdr:colOff>
      <xdr:row>25</xdr:row>
      <xdr:rowOff>0</xdr:rowOff>
    </xdr:to>
    <xdr:sp macro="" textlink="">
      <xdr:nvSpPr>
        <xdr:cNvPr id="1612" name="AutoShape 193"/>
        <xdr:cNvSpPr>
          <a:spLocks/>
        </xdr:cNvSpPr>
      </xdr:nvSpPr>
      <xdr:spPr bwMode="auto">
        <a:xfrm>
          <a:off x="3314700" y="4257675"/>
          <a:ext cx="28575" cy="304800"/>
        </a:xfrm>
        <a:prstGeom prst="leftBracket">
          <a:avLst>
            <a:gd name="adj" fmla="val 533333"/>
          </a:avLst>
        </a:prstGeom>
        <a:noFill/>
        <a:ln w="9525">
          <a:solidFill>
            <a:srgbClr val="000000"/>
          </a:solidFill>
          <a:round/>
          <a:headEnd/>
          <a:tailEnd/>
        </a:ln>
      </xdr:spPr>
    </xdr:sp>
    <xdr:clientData/>
  </xdr:twoCellAnchor>
  <xdr:twoCellAnchor>
    <xdr:from>
      <xdr:col>15</xdr:col>
      <xdr:colOff>28575</xdr:colOff>
      <xdr:row>23</xdr:row>
      <xdr:rowOff>38100</xdr:rowOff>
    </xdr:from>
    <xdr:to>
      <xdr:col>15</xdr:col>
      <xdr:colOff>57150</xdr:colOff>
      <xdr:row>24</xdr:row>
      <xdr:rowOff>142875</xdr:rowOff>
    </xdr:to>
    <xdr:sp macro="" textlink="">
      <xdr:nvSpPr>
        <xdr:cNvPr id="1613" name="AutoShape 194"/>
        <xdr:cNvSpPr>
          <a:spLocks/>
        </xdr:cNvSpPr>
      </xdr:nvSpPr>
      <xdr:spPr bwMode="auto">
        <a:xfrm>
          <a:off x="4581525" y="4238625"/>
          <a:ext cx="28575" cy="285750"/>
        </a:xfrm>
        <a:prstGeom prst="rightBracket">
          <a:avLst>
            <a:gd name="adj" fmla="val 500000"/>
          </a:avLst>
        </a:prstGeom>
        <a:noFill/>
        <a:ln w="9525">
          <a:solidFill>
            <a:srgbClr val="000000"/>
          </a:solidFill>
          <a:round/>
          <a:headEnd/>
          <a:tailEnd/>
        </a:ln>
      </xdr:spPr>
    </xdr:sp>
    <xdr:clientData/>
  </xdr:twoCellAnchor>
  <xdr:twoCellAnchor>
    <xdr:from>
      <xdr:col>4</xdr:col>
      <xdr:colOff>19050</xdr:colOff>
      <xdr:row>17</xdr:row>
      <xdr:rowOff>114300</xdr:rowOff>
    </xdr:from>
    <xdr:to>
      <xdr:col>6</xdr:col>
      <xdr:colOff>9525</xdr:colOff>
      <xdr:row>17</xdr:row>
      <xdr:rowOff>114300</xdr:rowOff>
    </xdr:to>
    <xdr:sp macro="" textlink="">
      <xdr:nvSpPr>
        <xdr:cNvPr id="1614" name="Line 199"/>
        <xdr:cNvSpPr>
          <a:spLocks noChangeShapeType="1"/>
        </xdr:cNvSpPr>
      </xdr:nvSpPr>
      <xdr:spPr bwMode="auto">
        <a:xfrm>
          <a:off x="1495425" y="3228975"/>
          <a:ext cx="581025" cy="0"/>
        </a:xfrm>
        <a:prstGeom prst="line">
          <a:avLst/>
        </a:prstGeom>
        <a:noFill/>
        <a:ln w="19050">
          <a:solidFill>
            <a:srgbClr val="000000"/>
          </a:solidFill>
          <a:round/>
          <a:headEnd/>
          <a:tailEnd type="triangle" w="lg"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114300</xdr:colOff>
      <xdr:row>17</xdr:row>
      <xdr:rowOff>104775</xdr:rowOff>
    </xdr:from>
    <xdr:to>
      <xdr:col>6</xdr:col>
      <xdr:colOff>28575</xdr:colOff>
      <xdr:row>17</xdr:row>
      <xdr:rowOff>104775</xdr:rowOff>
    </xdr:to>
    <xdr:sp macro="" textlink="">
      <xdr:nvSpPr>
        <xdr:cNvPr id="2170" name="Line 2"/>
        <xdr:cNvSpPr>
          <a:spLocks noChangeShapeType="1"/>
        </xdr:cNvSpPr>
      </xdr:nvSpPr>
      <xdr:spPr bwMode="auto">
        <a:xfrm>
          <a:off x="1609725" y="3267075"/>
          <a:ext cx="504825" cy="0"/>
        </a:xfrm>
        <a:prstGeom prst="line">
          <a:avLst/>
        </a:prstGeom>
        <a:noFill/>
        <a:ln w="19050">
          <a:solidFill>
            <a:srgbClr val="000000"/>
          </a:solidFill>
          <a:round/>
          <a:headEnd/>
          <a:tailEnd type="triangle" w="lg" len="med"/>
        </a:ln>
      </xdr:spPr>
    </xdr:sp>
    <xdr:clientData/>
  </xdr:twoCellAnchor>
  <xdr:twoCellAnchor>
    <xdr:from>
      <xdr:col>4</xdr:col>
      <xdr:colOff>104775</xdr:colOff>
      <xdr:row>23</xdr:row>
      <xdr:rowOff>9525</xdr:rowOff>
    </xdr:from>
    <xdr:to>
      <xdr:col>6</xdr:col>
      <xdr:colOff>28575</xdr:colOff>
      <xdr:row>23</xdr:row>
      <xdr:rowOff>9525</xdr:rowOff>
    </xdr:to>
    <xdr:sp macro="" textlink="">
      <xdr:nvSpPr>
        <xdr:cNvPr id="2171" name="Line 6"/>
        <xdr:cNvSpPr>
          <a:spLocks noChangeShapeType="1"/>
        </xdr:cNvSpPr>
      </xdr:nvSpPr>
      <xdr:spPr bwMode="auto">
        <a:xfrm flipV="1">
          <a:off x="1600200" y="4257675"/>
          <a:ext cx="514350" cy="0"/>
        </a:xfrm>
        <a:prstGeom prst="line">
          <a:avLst/>
        </a:prstGeom>
        <a:noFill/>
        <a:ln w="19050">
          <a:solidFill>
            <a:srgbClr val="000000"/>
          </a:solidFill>
          <a:round/>
          <a:headEnd/>
          <a:tailEnd type="triangle" w="lg" len="med"/>
        </a:ln>
      </xdr:spPr>
    </xdr:sp>
    <xdr:clientData/>
  </xdr:twoCellAnchor>
  <xdr:twoCellAnchor>
    <xdr:from>
      <xdr:col>2</xdr:col>
      <xdr:colOff>371475</xdr:colOff>
      <xdr:row>19</xdr:row>
      <xdr:rowOff>66675</xdr:rowOff>
    </xdr:from>
    <xdr:to>
      <xdr:col>2</xdr:col>
      <xdr:colOff>371475</xdr:colOff>
      <xdr:row>20</xdr:row>
      <xdr:rowOff>123825</xdr:rowOff>
    </xdr:to>
    <xdr:sp macro="" textlink="">
      <xdr:nvSpPr>
        <xdr:cNvPr id="2172" name="Line 15"/>
        <xdr:cNvSpPr>
          <a:spLocks noChangeShapeType="1"/>
        </xdr:cNvSpPr>
      </xdr:nvSpPr>
      <xdr:spPr bwMode="auto">
        <a:xfrm>
          <a:off x="790575" y="3590925"/>
          <a:ext cx="0" cy="238125"/>
        </a:xfrm>
        <a:prstGeom prst="line">
          <a:avLst/>
        </a:prstGeom>
        <a:noFill/>
        <a:ln w="19050">
          <a:solidFill>
            <a:srgbClr val="000000"/>
          </a:solidFill>
          <a:round/>
          <a:headEnd/>
          <a:tailEnd type="triangle" w="med" len="med"/>
        </a:ln>
      </xdr:spPr>
    </xdr:sp>
    <xdr:clientData/>
  </xdr:twoCellAnchor>
  <xdr:twoCellAnchor>
    <xdr:from>
      <xdr:col>7</xdr:col>
      <xdr:colOff>114300</xdr:colOff>
      <xdr:row>22</xdr:row>
      <xdr:rowOff>28575</xdr:rowOff>
    </xdr:from>
    <xdr:to>
      <xdr:col>7</xdr:col>
      <xdr:colOff>142875</xdr:colOff>
      <xdr:row>23</xdr:row>
      <xdr:rowOff>152400</xdr:rowOff>
    </xdr:to>
    <xdr:sp macro="" textlink="">
      <xdr:nvSpPr>
        <xdr:cNvPr id="2173" name="AutoShape 20"/>
        <xdr:cNvSpPr>
          <a:spLocks/>
        </xdr:cNvSpPr>
      </xdr:nvSpPr>
      <xdr:spPr bwMode="auto">
        <a:xfrm>
          <a:off x="2457450" y="4095750"/>
          <a:ext cx="28575" cy="304800"/>
        </a:xfrm>
        <a:prstGeom prst="leftBracket">
          <a:avLst>
            <a:gd name="adj" fmla="val 533333"/>
          </a:avLst>
        </a:prstGeom>
        <a:noFill/>
        <a:ln w="9525">
          <a:solidFill>
            <a:srgbClr val="000000"/>
          </a:solidFill>
          <a:round/>
          <a:headEnd/>
          <a:tailEnd/>
        </a:ln>
      </xdr:spPr>
    </xdr:sp>
    <xdr:clientData/>
  </xdr:twoCellAnchor>
  <xdr:twoCellAnchor>
    <xdr:from>
      <xdr:col>18</xdr:col>
      <xdr:colOff>47625</xdr:colOff>
      <xdr:row>22</xdr:row>
      <xdr:rowOff>28575</xdr:rowOff>
    </xdr:from>
    <xdr:to>
      <xdr:col>18</xdr:col>
      <xdr:colOff>76200</xdr:colOff>
      <xdr:row>23</xdr:row>
      <xdr:rowOff>133350</xdr:rowOff>
    </xdr:to>
    <xdr:sp macro="" textlink="">
      <xdr:nvSpPr>
        <xdr:cNvPr id="2174" name="AutoShape 21"/>
        <xdr:cNvSpPr>
          <a:spLocks/>
        </xdr:cNvSpPr>
      </xdr:nvSpPr>
      <xdr:spPr bwMode="auto">
        <a:xfrm>
          <a:off x="5429250" y="4095750"/>
          <a:ext cx="28575" cy="285750"/>
        </a:xfrm>
        <a:prstGeom prst="rightBracket">
          <a:avLst>
            <a:gd name="adj" fmla="val 500000"/>
          </a:avLst>
        </a:prstGeom>
        <a:noFill/>
        <a:ln w="9525">
          <a:solidFill>
            <a:srgbClr val="000000"/>
          </a:solidFill>
          <a:round/>
          <a:headEnd/>
          <a:tailEnd/>
        </a:ln>
      </xdr:spPr>
    </xdr:sp>
    <xdr:clientData/>
  </xdr:twoCellAnchor>
  <xdr:twoCellAnchor>
    <xdr:from>
      <xdr:col>2</xdr:col>
      <xdr:colOff>552450</xdr:colOff>
      <xdr:row>11</xdr:row>
      <xdr:rowOff>142875</xdr:rowOff>
    </xdr:from>
    <xdr:to>
      <xdr:col>3</xdr:col>
      <xdr:colOff>9525</xdr:colOff>
      <xdr:row>13</xdr:row>
      <xdr:rowOff>19050</xdr:rowOff>
    </xdr:to>
    <xdr:sp macro="" textlink="">
      <xdr:nvSpPr>
        <xdr:cNvPr id="2175" name="AutoShape 52"/>
        <xdr:cNvSpPr>
          <a:spLocks/>
        </xdr:cNvSpPr>
      </xdr:nvSpPr>
      <xdr:spPr bwMode="auto">
        <a:xfrm>
          <a:off x="971550" y="2219325"/>
          <a:ext cx="57150" cy="257175"/>
        </a:xfrm>
        <a:prstGeom prst="leftBracket">
          <a:avLst>
            <a:gd name="adj" fmla="val 33333"/>
          </a:avLst>
        </a:prstGeom>
        <a:noFill/>
        <a:ln w="9525">
          <a:solidFill>
            <a:srgbClr val="000000"/>
          </a:solidFill>
          <a:round/>
          <a:headEnd/>
          <a:tailEnd type="none" w="lg" len="med"/>
        </a:ln>
      </xdr:spPr>
    </xdr:sp>
    <xdr:clientData/>
  </xdr:twoCellAnchor>
  <xdr:twoCellAnchor>
    <xdr:from>
      <xdr:col>9</xdr:col>
      <xdr:colOff>171450</xdr:colOff>
      <xdr:row>12</xdr:row>
      <xdr:rowOff>0</xdr:rowOff>
    </xdr:from>
    <xdr:to>
      <xdr:col>10</xdr:col>
      <xdr:colOff>66675</xdr:colOff>
      <xdr:row>13</xdr:row>
      <xdr:rowOff>9525</xdr:rowOff>
    </xdr:to>
    <xdr:sp macro="" textlink="">
      <xdr:nvSpPr>
        <xdr:cNvPr id="2176" name="AutoShape 53"/>
        <xdr:cNvSpPr>
          <a:spLocks/>
        </xdr:cNvSpPr>
      </xdr:nvSpPr>
      <xdr:spPr bwMode="auto">
        <a:xfrm>
          <a:off x="3362325" y="2238375"/>
          <a:ext cx="76200" cy="228600"/>
        </a:xfrm>
        <a:prstGeom prst="rightBracket">
          <a:avLst>
            <a:gd name="adj" fmla="val 25000"/>
          </a:avLst>
        </a:prstGeom>
        <a:noFill/>
        <a:ln w="9525">
          <a:solidFill>
            <a:srgbClr val="000000"/>
          </a:solidFill>
          <a:round/>
          <a:headEnd/>
          <a:tailEnd type="none" w="lg"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9050" cap="flat" cmpd="sng" algn="ctr">
          <a:solidFill>
            <a:srgbClr val="000000"/>
          </a:solidFill>
          <a:prstDash val="solid"/>
          <a:round/>
          <a:headEnd type="none" w="med" len="med"/>
          <a:tailEnd type="none" w="lg"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9050" cap="flat" cmpd="sng" algn="ctr">
          <a:solidFill>
            <a:srgbClr val="000000"/>
          </a:solidFill>
          <a:prstDash val="solid"/>
          <a:round/>
          <a:headEnd type="none" w="med" len="med"/>
          <a:tailEnd type="none" w="lg"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6"/>
  <sheetViews>
    <sheetView showGridLines="0" showZeros="0" tabSelected="1" workbookViewId="0">
      <selection activeCell="I11" sqref="I11"/>
    </sheetView>
  </sheetViews>
  <sheetFormatPr defaultColWidth="9.1796875" defaultRowHeight="12.5" x14ac:dyDescent="0.2"/>
  <cols>
    <col min="1" max="1" width="3.7265625" style="1" customWidth="1"/>
    <col min="2" max="2" width="5.7265625" style="1" customWidth="1"/>
    <col min="3" max="3" width="9.54296875" style="1" customWidth="1"/>
    <col min="4" max="4" width="8.81640625" style="1" customWidth="1"/>
    <col min="5" max="16384" width="9.1796875" style="1"/>
  </cols>
  <sheetData>
    <row r="1" spans="1:7" s="10" customFormat="1" ht="19.5" customHeight="1" x14ac:dyDescent="0.2">
      <c r="A1" s="153" t="s">
        <v>87</v>
      </c>
      <c r="C1" s="11"/>
    </row>
    <row r="2" spans="1:7" s="10" customFormat="1" ht="10.5" customHeight="1" x14ac:dyDescent="0.2"/>
    <row r="3" spans="1:7" s="12" customFormat="1" ht="20.25" customHeight="1" x14ac:dyDescent="0.2">
      <c r="B3" s="154" t="s">
        <v>79</v>
      </c>
      <c r="G3" s="14"/>
    </row>
    <row r="4" spans="1:7" s="12" customFormat="1" ht="9" customHeight="1" x14ac:dyDescent="0.2">
      <c r="B4" s="13"/>
      <c r="G4" s="14"/>
    </row>
    <row r="5" spans="1:7" s="12" customFormat="1" ht="20.25" customHeight="1" x14ac:dyDescent="0.2">
      <c r="A5" s="157" t="s">
        <v>73</v>
      </c>
      <c r="B5" s="13"/>
      <c r="G5" s="14"/>
    </row>
    <row r="6" spans="1:7" s="12" customFormat="1" ht="7.5" customHeight="1" x14ac:dyDescent="0.2">
      <c r="B6" s="13"/>
      <c r="G6" s="14"/>
    </row>
    <row r="7" spans="1:7" s="15" customFormat="1" ht="19.5" customHeight="1" x14ac:dyDescent="0.2">
      <c r="C7" s="16" t="s">
        <v>72</v>
      </c>
    </row>
    <row r="8" spans="1:7" s="2" customFormat="1" ht="19.5" customHeight="1" x14ac:dyDescent="0.2">
      <c r="C8" s="160"/>
      <c r="D8" s="161"/>
      <c r="E8" s="15" t="s">
        <v>16</v>
      </c>
    </row>
    <row r="9" spans="1:7" s="15" customFormat="1" ht="19.5" customHeight="1" x14ac:dyDescent="0.2">
      <c r="C9" s="17" t="s">
        <v>65</v>
      </c>
    </row>
    <row r="10" spans="1:7" s="2" customFormat="1" ht="19.5" customHeight="1" x14ac:dyDescent="0.2">
      <c r="C10" s="160"/>
      <c r="D10" s="161"/>
      <c r="E10" s="15" t="s">
        <v>16</v>
      </c>
    </row>
    <row r="11" spans="1:7" s="15" customFormat="1" ht="19.5" customHeight="1" x14ac:dyDescent="0.2">
      <c r="C11" s="18" t="s">
        <v>67</v>
      </c>
    </row>
    <row r="12" spans="1:7" s="2" customFormat="1" ht="19.5" customHeight="1" x14ac:dyDescent="0.2">
      <c r="C12" s="15" t="s">
        <v>69</v>
      </c>
      <c r="D12" s="7"/>
      <c r="E12" s="15" t="s">
        <v>16</v>
      </c>
    </row>
    <row r="13" spans="1:7" s="2" customFormat="1" ht="9" customHeight="1" x14ac:dyDescent="0.2">
      <c r="C13" s="6"/>
      <c r="D13" s="5"/>
      <c r="E13" s="6"/>
    </row>
    <row r="14" spans="1:7" s="2" customFormat="1" ht="19.5" customHeight="1" x14ac:dyDescent="0.2">
      <c r="C14" s="15" t="s">
        <v>70</v>
      </c>
      <c r="D14" s="7"/>
      <c r="E14" s="15" t="s">
        <v>16</v>
      </c>
    </row>
    <row r="15" spans="1:7" s="2" customFormat="1" ht="6.75" customHeight="1" x14ac:dyDescent="0.2">
      <c r="C15" s="5"/>
    </row>
    <row r="16" spans="1:7" s="15" customFormat="1" ht="19.5" customHeight="1" x14ac:dyDescent="0.2">
      <c r="C16" s="157" t="s">
        <v>44</v>
      </c>
    </row>
    <row r="17" spans="1:6" s="2" customFormat="1" ht="19.5" customHeight="1" x14ac:dyDescent="0.2">
      <c r="C17" s="17" t="s">
        <v>11</v>
      </c>
      <c r="D17" s="162">
        <f>'計算シート_60歳～64歳'!W14</f>
        <v>0</v>
      </c>
      <c r="E17" s="163"/>
      <c r="F17" s="15" t="s">
        <v>19</v>
      </c>
    </row>
    <row r="18" spans="1:6" s="2" customFormat="1" ht="11.25" customHeight="1" x14ac:dyDescent="0.2">
      <c r="C18" s="3"/>
      <c r="D18" s="4"/>
      <c r="E18" s="4"/>
    </row>
    <row r="19" spans="1:6" s="2" customFormat="1" ht="19.5" customHeight="1" x14ac:dyDescent="0.2">
      <c r="C19" s="17" t="s">
        <v>68</v>
      </c>
      <c r="D19" s="162">
        <f>'計算シート_60歳～64歳'!P14</f>
        <v>0</v>
      </c>
      <c r="E19" s="163"/>
      <c r="F19" s="15" t="s">
        <v>19</v>
      </c>
    </row>
    <row r="20" spans="1:6" s="15" customFormat="1" ht="19.5" customHeight="1" x14ac:dyDescent="0.2">
      <c r="C20" s="10" t="s">
        <v>74</v>
      </c>
    </row>
    <row r="21" spans="1:6" s="15" customFormat="1" ht="9" customHeight="1" x14ac:dyDescent="0.2">
      <c r="C21" s="19"/>
    </row>
    <row r="22" spans="1:6" s="10" customFormat="1" ht="19.5" customHeight="1" x14ac:dyDescent="0.2">
      <c r="A22" s="157" t="s">
        <v>66</v>
      </c>
    </row>
    <row r="23" spans="1:6" s="10" customFormat="1" ht="8.25" customHeight="1" x14ac:dyDescent="0.2"/>
    <row r="24" spans="1:6" s="15" customFormat="1" ht="19.5" customHeight="1" x14ac:dyDescent="0.2">
      <c r="C24" s="16" t="s">
        <v>82</v>
      </c>
    </row>
    <row r="25" spans="1:6" s="2" customFormat="1" ht="19.5" customHeight="1" x14ac:dyDescent="0.2">
      <c r="C25" s="160"/>
      <c r="D25" s="161"/>
      <c r="E25" s="15" t="s">
        <v>16</v>
      </c>
    </row>
    <row r="26" spans="1:6" s="15" customFormat="1" ht="19.5" customHeight="1" x14ac:dyDescent="0.2">
      <c r="C26" s="16" t="s">
        <v>83</v>
      </c>
      <c r="D26" s="20"/>
    </row>
    <row r="27" spans="1:6" s="2" customFormat="1" ht="19.5" customHeight="1" x14ac:dyDescent="0.2">
      <c r="C27" s="166"/>
      <c r="D27" s="167"/>
      <c r="E27" s="15" t="s">
        <v>16</v>
      </c>
    </row>
    <row r="28" spans="1:6" s="15" customFormat="1" ht="19.5" customHeight="1" x14ac:dyDescent="0.2">
      <c r="C28" s="17" t="s">
        <v>65</v>
      </c>
    </row>
    <row r="29" spans="1:6" s="2" customFormat="1" ht="19.5" customHeight="1" x14ac:dyDescent="0.2">
      <c r="C29" s="160"/>
      <c r="D29" s="161"/>
      <c r="E29" s="15" t="s">
        <v>16</v>
      </c>
    </row>
    <row r="30" spans="1:6" s="15" customFormat="1" ht="19.5" customHeight="1" x14ac:dyDescent="0.2">
      <c r="C30" s="18" t="s">
        <v>67</v>
      </c>
    </row>
    <row r="31" spans="1:6" s="2" customFormat="1" ht="19.5" customHeight="1" x14ac:dyDescent="0.2">
      <c r="C31" s="15" t="s">
        <v>69</v>
      </c>
      <c r="D31" s="7"/>
      <c r="E31" s="15" t="s">
        <v>71</v>
      </c>
    </row>
    <row r="32" spans="1:6" s="2" customFormat="1" ht="9" customHeight="1" x14ac:dyDescent="0.2">
      <c r="C32" s="9"/>
      <c r="D32" s="8"/>
      <c r="E32" s="6"/>
    </row>
    <row r="33" spans="1:6" s="2" customFormat="1" ht="19.5" customHeight="1" x14ac:dyDescent="0.2">
      <c r="C33" s="15" t="s">
        <v>70</v>
      </c>
      <c r="D33" s="7"/>
      <c r="E33" s="15" t="s">
        <v>16</v>
      </c>
    </row>
    <row r="34" spans="1:6" s="2" customFormat="1" ht="6.75" customHeight="1" x14ac:dyDescent="0.2">
      <c r="C34" s="5"/>
    </row>
    <row r="35" spans="1:6" s="15" customFormat="1" ht="19.5" customHeight="1" x14ac:dyDescent="0.2">
      <c r="C35" s="157" t="s">
        <v>44</v>
      </c>
    </row>
    <row r="36" spans="1:6" s="2" customFormat="1" ht="19.5" customHeight="1" x14ac:dyDescent="0.2">
      <c r="C36" s="17" t="s">
        <v>11</v>
      </c>
      <c r="D36" s="164">
        <f>計算シート_65歳以上!AA13</f>
        <v>0</v>
      </c>
      <c r="E36" s="165"/>
      <c r="F36" s="15" t="s">
        <v>19</v>
      </c>
    </row>
    <row r="37" spans="1:6" s="2" customFormat="1" ht="11.25" customHeight="1" x14ac:dyDescent="0.2">
      <c r="C37" s="3"/>
      <c r="D37" s="4"/>
      <c r="E37" s="4"/>
    </row>
    <row r="38" spans="1:6" s="2" customFormat="1" ht="19.5" customHeight="1" x14ac:dyDescent="0.2">
      <c r="C38" s="17" t="s">
        <v>68</v>
      </c>
      <c r="D38" s="164">
        <f>計算シート_65歳以上!V13</f>
        <v>0</v>
      </c>
      <c r="E38" s="165"/>
      <c r="F38" s="15" t="s">
        <v>19</v>
      </c>
    </row>
    <row r="39" spans="1:6" s="10" customFormat="1" ht="15.75" customHeight="1" x14ac:dyDescent="0.2">
      <c r="C39" s="21" t="s">
        <v>75</v>
      </c>
    </row>
    <row r="40" spans="1:6" s="10" customFormat="1" x14ac:dyDescent="0.2">
      <c r="C40" s="10" t="s">
        <v>76</v>
      </c>
    </row>
    <row r="41" spans="1:6" s="10" customFormat="1" x14ac:dyDescent="0.2"/>
    <row r="42" spans="1:6" s="10" customFormat="1" ht="14.25" customHeight="1" x14ac:dyDescent="0.2">
      <c r="B42" s="151" t="s">
        <v>77</v>
      </c>
    </row>
    <row r="43" spans="1:6" x14ac:dyDescent="0.2">
      <c r="B43" s="152"/>
    </row>
    <row r="44" spans="1:6" ht="10.5" customHeight="1" x14ac:dyDescent="0.2">
      <c r="A44" s="155" t="s">
        <v>78</v>
      </c>
      <c r="B44" s="156" t="s">
        <v>80</v>
      </c>
      <c r="C44" s="158"/>
    </row>
    <row r="45" spans="1:6" ht="10.5" customHeight="1" x14ac:dyDescent="0.2">
      <c r="A45" s="155"/>
      <c r="B45" s="155" t="s">
        <v>81</v>
      </c>
      <c r="C45" s="158"/>
    </row>
    <row r="46" spans="1:6" ht="10.5" customHeight="1" x14ac:dyDescent="0.2">
      <c r="A46" s="155"/>
      <c r="B46" s="156" t="s">
        <v>84</v>
      </c>
      <c r="C46" s="159"/>
    </row>
  </sheetData>
  <sheetProtection password="DE17" sheet="1" objects="1" scenarios="1" formatCells="0" formatColumns="0" formatRows="0"/>
  <mergeCells count="9">
    <mergeCell ref="C8:D8"/>
    <mergeCell ref="C10:D10"/>
    <mergeCell ref="D17:E17"/>
    <mergeCell ref="D38:E38"/>
    <mergeCell ref="D19:E19"/>
    <mergeCell ref="C25:D25"/>
    <mergeCell ref="C29:D29"/>
    <mergeCell ref="D36:E36"/>
    <mergeCell ref="C27:D27"/>
  </mergeCells>
  <phoneticPr fontId="3"/>
  <pageMargins left="0.46" right="0.38" top="0.71" bottom="0.8" header="0.32" footer="0.54"/>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46"/>
  <sheetViews>
    <sheetView showGridLines="0" zoomScale="87" zoomScaleNormal="87" workbookViewId="0">
      <selection activeCell="A2" sqref="A2"/>
    </sheetView>
  </sheetViews>
  <sheetFormatPr defaultColWidth="9.1796875" defaultRowHeight="12.5" x14ac:dyDescent="0.2"/>
  <cols>
    <col min="1" max="1" width="2.81640625" style="23" customWidth="1"/>
    <col min="2" max="2" width="3.453125" style="23" customWidth="1"/>
    <col min="3" max="3" width="8.7265625" style="23" customWidth="1"/>
    <col min="4" max="4" width="7.1796875" style="23" customWidth="1"/>
    <col min="5" max="5" width="4.81640625" style="23" customWidth="1"/>
    <col min="6" max="6" width="4" style="23" customWidth="1"/>
    <col min="7" max="7" width="3.81640625" style="23" customWidth="1"/>
    <col min="8" max="8" width="9.1796875" style="23"/>
    <col min="9" max="9" width="4.26953125" style="23" customWidth="1"/>
    <col min="10" max="10" width="2.7265625" style="23" customWidth="1"/>
    <col min="11" max="11" width="2.453125" style="23" customWidth="1"/>
    <col min="12" max="12" width="4.81640625" style="23" customWidth="1"/>
    <col min="13" max="13" width="3" style="23" customWidth="1"/>
    <col min="14" max="14" width="3.81640625" style="23" customWidth="1"/>
    <col min="15" max="15" width="3.1796875" style="23" customWidth="1"/>
    <col min="16" max="16" width="2.7265625" style="23" customWidth="1"/>
    <col min="17" max="17" width="3.54296875" style="23" customWidth="1"/>
    <col min="18" max="18" width="3.81640625" style="23" customWidth="1"/>
    <col min="19" max="19" width="3.1796875" style="23" customWidth="1"/>
    <col min="20" max="21" width="2" style="23" customWidth="1"/>
    <col min="22" max="22" width="3" style="23" customWidth="1"/>
    <col min="23" max="23" width="2.7265625" style="23" bestFit="1" customWidth="1"/>
    <col min="24" max="24" width="3.7265625" style="23" bestFit="1" customWidth="1"/>
    <col min="25" max="25" width="7.81640625" style="23" customWidth="1"/>
    <col min="26" max="26" width="2.81640625" style="23" customWidth="1"/>
    <col min="27" max="27" width="5.26953125" style="23" customWidth="1"/>
    <col min="28" max="28" width="7.453125" style="23" customWidth="1"/>
    <col min="29" max="29" width="1.7265625" style="23" customWidth="1"/>
    <col min="30" max="30" width="10.54296875" style="23" customWidth="1"/>
    <col min="31" max="31" width="4.453125" style="23" customWidth="1"/>
    <col min="32" max="16384" width="9.1796875" style="23"/>
  </cols>
  <sheetData>
    <row r="1" spans="1:28" ht="21.75" customHeight="1" x14ac:dyDescent="0.2">
      <c r="A1" s="22" t="s">
        <v>89</v>
      </c>
    </row>
    <row r="2" spans="1:28" ht="8.25" customHeight="1" x14ac:dyDescent="0.2">
      <c r="A2" s="22"/>
    </row>
    <row r="3" spans="1:28" x14ac:dyDescent="0.2">
      <c r="B3" s="24"/>
      <c r="C3" s="23" t="s">
        <v>33</v>
      </c>
    </row>
    <row r="4" spans="1:28" ht="11.25" customHeight="1" x14ac:dyDescent="0.15">
      <c r="I4" s="26" t="s">
        <v>47</v>
      </c>
    </row>
    <row r="5" spans="1:28" x14ac:dyDescent="0.2">
      <c r="B5" s="41" t="s">
        <v>46</v>
      </c>
    </row>
    <row r="6" spans="1:28" ht="12" customHeight="1" x14ac:dyDescent="0.2">
      <c r="J6" s="28" t="s">
        <v>37</v>
      </c>
      <c r="K6" s="29"/>
      <c r="L6" s="29"/>
      <c r="M6" s="29"/>
      <c r="N6" s="29"/>
    </row>
    <row r="7" spans="1:28" ht="18.75" customHeight="1" x14ac:dyDescent="0.2">
      <c r="C7" s="108">
        <f>在職老齢年金!C8</f>
        <v>0</v>
      </c>
      <c r="D7" s="31" t="s">
        <v>16</v>
      </c>
      <c r="E7" s="32" t="s">
        <v>21</v>
      </c>
      <c r="F7" s="33">
        <v>12</v>
      </c>
      <c r="G7" s="34" t="s">
        <v>23</v>
      </c>
      <c r="H7" s="27"/>
      <c r="J7" s="180">
        <f>C7*10000/12</f>
        <v>0</v>
      </c>
      <c r="K7" s="181"/>
      <c r="L7" s="181"/>
      <c r="M7" s="181"/>
      <c r="N7" s="36" t="s">
        <v>19</v>
      </c>
      <c r="P7" s="38"/>
      <c r="Q7" s="39"/>
      <c r="R7" s="39"/>
      <c r="S7" s="39"/>
      <c r="T7" s="39"/>
      <c r="U7" s="39"/>
      <c r="V7" s="39"/>
      <c r="W7" s="39"/>
      <c r="X7" s="39"/>
    </row>
    <row r="8" spans="1:28" x14ac:dyDescent="0.2">
      <c r="C8" s="40"/>
      <c r="D8" s="39"/>
      <c r="E8" s="32"/>
      <c r="F8" s="33"/>
      <c r="G8" s="34"/>
      <c r="H8" s="27"/>
      <c r="J8" s="109"/>
      <c r="K8" s="67"/>
      <c r="L8" s="67"/>
      <c r="M8" s="67"/>
      <c r="N8" s="110"/>
      <c r="P8" s="38"/>
      <c r="Q8" s="39"/>
      <c r="R8" s="39"/>
      <c r="S8" s="39"/>
      <c r="T8" s="39"/>
      <c r="U8" s="39"/>
      <c r="V8" s="39"/>
      <c r="W8" s="39"/>
      <c r="X8" s="39"/>
    </row>
    <row r="9" spans="1:28" x14ac:dyDescent="0.2">
      <c r="B9" s="111" t="s">
        <v>45</v>
      </c>
    </row>
    <row r="10" spans="1:28" s="25" customFormat="1" ht="14.25" customHeight="1" x14ac:dyDescent="0.2">
      <c r="C10" s="25" t="s">
        <v>25</v>
      </c>
      <c r="D10" s="42"/>
      <c r="E10" s="43"/>
      <c r="F10" s="42" t="s">
        <v>34</v>
      </c>
      <c r="J10" s="44"/>
      <c r="K10" s="44"/>
      <c r="L10" s="44"/>
      <c r="M10" s="44"/>
      <c r="N10" s="28" t="s">
        <v>38</v>
      </c>
      <c r="O10" s="45"/>
      <c r="P10" s="46"/>
      <c r="Q10" s="46"/>
      <c r="R10" s="45"/>
    </row>
    <row r="11" spans="1:28" ht="18.75" customHeight="1" x14ac:dyDescent="0.2">
      <c r="C11" s="30">
        <f>在職老齢年金!D12</f>
        <v>0</v>
      </c>
      <c r="D11" s="31" t="s">
        <v>16</v>
      </c>
      <c r="E11" s="23" t="s">
        <v>29</v>
      </c>
      <c r="F11" s="191">
        <f>在職老齢年金!D14</f>
        <v>0</v>
      </c>
      <c r="G11" s="192"/>
      <c r="H11" s="23" t="s">
        <v>16</v>
      </c>
      <c r="I11" s="32" t="s">
        <v>22</v>
      </c>
      <c r="J11" s="33">
        <v>12</v>
      </c>
      <c r="L11" s="34" t="s">
        <v>23</v>
      </c>
      <c r="N11" s="170">
        <f>(C11+F11/12)*10000</f>
        <v>0</v>
      </c>
      <c r="O11" s="171"/>
      <c r="P11" s="171"/>
      <c r="Q11" s="171"/>
      <c r="R11" s="36" t="s">
        <v>19</v>
      </c>
    </row>
    <row r="12" spans="1:28" x14ac:dyDescent="0.2">
      <c r="C12" s="40"/>
      <c r="D12" s="39"/>
      <c r="E12" s="32"/>
      <c r="F12" s="33"/>
      <c r="G12" s="34"/>
      <c r="H12" s="28"/>
      <c r="I12" s="27"/>
      <c r="J12" s="112"/>
      <c r="K12" s="112"/>
      <c r="M12" s="27"/>
      <c r="N12" s="28"/>
      <c r="P12" s="39"/>
      <c r="Q12" s="39"/>
      <c r="R12" s="39"/>
      <c r="S12" s="39"/>
      <c r="T12" s="39"/>
      <c r="U12" s="39"/>
      <c r="V12" s="39"/>
      <c r="W12" s="39"/>
      <c r="X12" s="39"/>
    </row>
    <row r="13" spans="1:28" s="66" customFormat="1" ht="15" customHeight="1" x14ac:dyDescent="0.2">
      <c r="C13" s="113"/>
      <c r="D13" s="114" t="s">
        <v>3</v>
      </c>
      <c r="E13" s="115"/>
      <c r="F13" s="116"/>
      <c r="H13" s="66" t="s">
        <v>60</v>
      </c>
      <c r="L13" s="117" t="s">
        <v>65</v>
      </c>
      <c r="M13" s="118"/>
      <c r="N13" s="119"/>
      <c r="O13" s="120"/>
      <c r="P13" s="38" t="s">
        <v>32</v>
      </c>
      <c r="Q13" s="121"/>
      <c r="R13" s="121"/>
      <c r="S13" s="122"/>
      <c r="W13" s="38" t="s">
        <v>58</v>
      </c>
      <c r="X13" s="123"/>
      <c r="Y13" s="123"/>
      <c r="Z13" s="123"/>
      <c r="AA13" s="123"/>
      <c r="AB13" s="76"/>
    </row>
    <row r="14" spans="1:28" ht="17.25" customHeight="1" x14ac:dyDescent="0.2">
      <c r="C14" s="59" t="s">
        <v>44</v>
      </c>
      <c r="D14" s="185">
        <f>C7*10000</f>
        <v>0</v>
      </c>
      <c r="E14" s="186"/>
      <c r="F14" s="60" t="s">
        <v>19</v>
      </c>
      <c r="G14" s="124" t="s">
        <v>35</v>
      </c>
      <c r="H14" s="187">
        <f>AD18+AD21+AD24+AD27+AD30</f>
        <v>0</v>
      </c>
      <c r="I14" s="188"/>
      <c r="J14" s="61" t="s">
        <v>19</v>
      </c>
      <c r="K14" s="23" t="s">
        <v>8</v>
      </c>
      <c r="L14" s="189">
        <f>在職老齢年金!C10*10000</f>
        <v>0</v>
      </c>
      <c r="M14" s="190"/>
      <c r="N14" s="125" t="s">
        <v>19</v>
      </c>
      <c r="O14" s="126" t="s">
        <v>2</v>
      </c>
      <c r="P14" s="175">
        <f>IF(D14-H14&lt;0,0,D14-H14+L14)</f>
        <v>0</v>
      </c>
      <c r="Q14" s="176"/>
      <c r="R14" s="176"/>
      <c r="S14" s="176"/>
      <c r="T14" s="177" t="s">
        <v>19</v>
      </c>
      <c r="U14" s="178"/>
      <c r="W14" s="175">
        <f>P14/12</f>
        <v>0</v>
      </c>
      <c r="X14" s="176"/>
      <c r="Y14" s="176"/>
      <c r="Z14" s="64" t="s">
        <v>19</v>
      </c>
      <c r="AA14" s="127"/>
    </row>
    <row r="15" spans="1:28" ht="17.25" customHeight="1" x14ac:dyDescent="0.2">
      <c r="D15" s="23" t="s">
        <v>63</v>
      </c>
      <c r="E15" s="128"/>
      <c r="F15" s="129"/>
      <c r="G15" s="124"/>
      <c r="H15" s="130"/>
      <c r="I15" s="67"/>
      <c r="J15" s="67"/>
      <c r="L15" s="131"/>
      <c r="M15" s="131"/>
      <c r="N15" s="132"/>
      <c r="O15" s="133"/>
      <c r="P15" s="127"/>
      <c r="Q15" s="127"/>
      <c r="R15" s="127"/>
      <c r="S15" s="127"/>
      <c r="T15" s="134"/>
      <c r="U15" s="134"/>
      <c r="W15" s="127"/>
      <c r="X15" s="127"/>
      <c r="Y15" s="127"/>
      <c r="Z15" s="135"/>
      <c r="AA15" s="127"/>
    </row>
    <row r="17" spans="2:32" s="66" customFormat="1" ht="14.25" customHeight="1" x14ac:dyDescent="0.2">
      <c r="B17" s="70" t="s">
        <v>15</v>
      </c>
      <c r="C17" s="71"/>
      <c r="D17" s="72"/>
      <c r="E17" s="136" t="s">
        <v>17</v>
      </c>
      <c r="G17" s="70"/>
      <c r="H17" s="71"/>
      <c r="I17" s="71"/>
      <c r="J17" s="72"/>
      <c r="K17" s="76"/>
      <c r="L17" s="76"/>
      <c r="AE17" s="136" t="s">
        <v>57</v>
      </c>
    </row>
    <row r="18" spans="2:32" ht="14.25" customHeight="1" x14ac:dyDescent="0.2">
      <c r="B18" s="182" t="s">
        <v>14</v>
      </c>
      <c r="C18" s="183"/>
      <c r="D18" s="184"/>
      <c r="G18" s="137" t="s">
        <v>55</v>
      </c>
      <c r="H18" s="67"/>
      <c r="I18" s="67"/>
      <c r="J18" s="63"/>
      <c r="K18" s="33"/>
      <c r="L18" s="33"/>
      <c r="M18" s="174"/>
      <c r="N18" s="33"/>
      <c r="O18" s="173"/>
      <c r="P18" s="173"/>
      <c r="Q18" s="173"/>
      <c r="R18" s="173"/>
      <c r="S18" s="173"/>
      <c r="T18" s="173"/>
      <c r="U18" s="173"/>
      <c r="V18" s="173"/>
      <c r="W18" s="173"/>
      <c r="X18" s="172"/>
      <c r="Y18" s="138"/>
      <c r="AD18" s="194">
        <v>0</v>
      </c>
      <c r="AE18" s="196" t="s">
        <v>19</v>
      </c>
    </row>
    <row r="19" spans="2:32" s="77" customFormat="1" ht="14.25" customHeight="1" x14ac:dyDescent="0.2">
      <c r="B19" s="139">
        <f>H33/10000</f>
        <v>28</v>
      </c>
      <c r="C19" s="83" t="s">
        <v>12</v>
      </c>
      <c r="D19" s="140"/>
      <c r="G19" s="141"/>
      <c r="H19" s="83"/>
      <c r="I19" s="83"/>
      <c r="J19" s="86"/>
      <c r="K19" s="33"/>
      <c r="L19" s="33"/>
      <c r="M19" s="174"/>
      <c r="N19" s="33"/>
      <c r="O19" s="173"/>
      <c r="P19" s="173"/>
      <c r="Q19" s="173"/>
      <c r="R19" s="173"/>
      <c r="S19" s="173"/>
      <c r="T19" s="173"/>
      <c r="U19" s="173"/>
      <c r="V19" s="173"/>
      <c r="W19" s="173"/>
      <c r="X19" s="172"/>
      <c r="Y19" s="142"/>
      <c r="AD19" s="195"/>
      <c r="AE19" s="197"/>
    </row>
    <row r="20" spans="2:32" ht="14.25" customHeight="1" x14ac:dyDescent="0.2">
      <c r="B20" s="143"/>
      <c r="C20" s="143"/>
      <c r="D20" s="179" t="s">
        <v>18</v>
      </c>
      <c r="G20" s="143"/>
      <c r="H20" s="67"/>
      <c r="J20" s="33"/>
      <c r="K20" s="33"/>
      <c r="L20" s="33"/>
      <c r="M20" s="67"/>
      <c r="N20" s="67"/>
      <c r="O20" s="67"/>
      <c r="P20" s="67"/>
      <c r="Q20" s="67"/>
      <c r="R20" s="67"/>
      <c r="S20" s="67"/>
      <c r="T20" s="67"/>
      <c r="U20" s="67"/>
      <c r="V20" s="67"/>
      <c r="W20" s="67"/>
      <c r="X20" s="67"/>
      <c r="Y20" s="67"/>
      <c r="Z20" s="67"/>
      <c r="AA20" s="67"/>
      <c r="AB20" s="67"/>
      <c r="AD20" s="91"/>
      <c r="AE20" s="92"/>
    </row>
    <row r="21" spans="2:32" s="66" customFormat="1" ht="14.25" customHeight="1" x14ac:dyDescent="0.2">
      <c r="B21" s="144"/>
      <c r="C21" s="144"/>
      <c r="D21" s="179"/>
      <c r="G21" s="70" t="s">
        <v>1</v>
      </c>
      <c r="H21" s="72"/>
      <c r="J21" s="80"/>
      <c r="K21" s="80" t="s">
        <v>6</v>
      </c>
      <c r="L21" s="76"/>
      <c r="M21" s="76"/>
      <c r="N21" s="174" t="s">
        <v>8</v>
      </c>
      <c r="O21" s="80" t="s">
        <v>9</v>
      </c>
      <c r="P21" s="76"/>
      <c r="Q21" s="174" t="s">
        <v>5</v>
      </c>
      <c r="R21" s="174">
        <v>28</v>
      </c>
      <c r="S21" s="174" t="s">
        <v>16</v>
      </c>
      <c r="T21" s="174"/>
      <c r="U21" s="76"/>
      <c r="V21" s="174" t="s">
        <v>4</v>
      </c>
      <c r="W21" s="174"/>
      <c r="X21" s="145">
        <v>1</v>
      </c>
      <c r="Y21" s="169" t="s">
        <v>42</v>
      </c>
      <c r="Z21" s="169"/>
      <c r="AA21" s="76"/>
      <c r="AB21" s="76"/>
      <c r="AD21" s="194">
        <f>IF(N11+J7&lt;=H33,0,IF(AND(N11&lt;=H34,J7&lt;=H33),(((N11+J7)-H33)*1/2)*12,0))</f>
        <v>0</v>
      </c>
      <c r="AE21" s="196" t="s">
        <v>19</v>
      </c>
    </row>
    <row r="22" spans="2:32" s="77" customFormat="1" ht="14.25" customHeight="1" x14ac:dyDescent="0.2">
      <c r="B22" s="70" t="s">
        <v>0</v>
      </c>
      <c r="C22" s="71"/>
      <c r="D22" s="146"/>
      <c r="E22" s="73" t="s">
        <v>17</v>
      </c>
      <c r="G22" s="139">
        <f>$H$33/10000</f>
        <v>28</v>
      </c>
      <c r="H22" s="140" t="s">
        <v>12</v>
      </c>
      <c r="J22" s="88"/>
      <c r="K22" s="88" t="s">
        <v>7</v>
      </c>
      <c r="L22" s="78"/>
      <c r="M22" s="78"/>
      <c r="N22" s="174"/>
      <c r="O22" s="88" t="s">
        <v>11</v>
      </c>
      <c r="P22" s="78"/>
      <c r="Q22" s="174"/>
      <c r="R22" s="174"/>
      <c r="S22" s="174"/>
      <c r="T22" s="174"/>
      <c r="U22" s="78"/>
      <c r="V22" s="174"/>
      <c r="W22" s="174"/>
      <c r="X22" s="87">
        <v>2</v>
      </c>
      <c r="Y22" s="169"/>
      <c r="Z22" s="169"/>
      <c r="AA22" s="78"/>
      <c r="AB22" s="78"/>
      <c r="AD22" s="195"/>
      <c r="AE22" s="197"/>
    </row>
    <row r="23" spans="2:32" ht="14.25" customHeight="1" x14ac:dyDescent="0.2">
      <c r="B23" s="139">
        <f>$H$34/10000</f>
        <v>47</v>
      </c>
      <c r="C23" s="83" t="s">
        <v>12</v>
      </c>
      <c r="D23" s="84"/>
      <c r="J23" s="69"/>
      <c r="K23" s="33"/>
      <c r="L23" s="33"/>
      <c r="M23" s="67"/>
      <c r="N23" s="67"/>
      <c r="O23" s="67"/>
      <c r="P23" s="67"/>
      <c r="Q23" s="67"/>
      <c r="R23" s="67"/>
      <c r="S23" s="67"/>
      <c r="T23" s="67"/>
      <c r="U23" s="67"/>
      <c r="V23" s="67"/>
      <c r="W23" s="67"/>
      <c r="X23" s="67"/>
      <c r="Y23" s="67"/>
      <c r="Z23" s="67"/>
      <c r="AA23" s="67"/>
      <c r="AB23" s="67"/>
      <c r="AD23" s="91"/>
      <c r="AE23" s="92"/>
    </row>
    <row r="24" spans="2:32" ht="14.25" customHeight="1" x14ac:dyDescent="0.2">
      <c r="G24" s="147" t="s">
        <v>1</v>
      </c>
      <c r="H24" s="148"/>
      <c r="J24" s="69"/>
      <c r="K24" s="69"/>
      <c r="L24" s="69"/>
      <c r="M24" s="69"/>
      <c r="N24" s="174" t="s">
        <v>4</v>
      </c>
      <c r="O24" s="85">
        <v>1</v>
      </c>
      <c r="P24" s="67"/>
      <c r="Q24" s="193" t="s">
        <v>39</v>
      </c>
      <c r="R24" s="193"/>
      <c r="S24" s="67"/>
      <c r="T24" s="67"/>
      <c r="U24" s="67"/>
      <c r="V24" s="67"/>
      <c r="W24" s="67"/>
      <c r="X24" s="67"/>
      <c r="Y24" s="67"/>
      <c r="Z24" s="67"/>
      <c r="AA24" s="67"/>
      <c r="AB24" s="67"/>
      <c r="AD24" s="194">
        <f>IF(AND(N11&lt;=H34,J7&gt;H33),(N11*1/2)*12,0)</f>
        <v>0</v>
      </c>
      <c r="AE24" s="196" t="s">
        <v>19</v>
      </c>
      <c r="AF24" s="149"/>
    </row>
    <row r="25" spans="2:32" ht="14.25" customHeight="1" x14ac:dyDescent="0.2">
      <c r="B25" s="150"/>
      <c r="D25" s="179" t="s">
        <v>18</v>
      </c>
      <c r="G25" s="139">
        <f>$H$33/10000</f>
        <v>28</v>
      </c>
      <c r="H25" s="84" t="s">
        <v>13</v>
      </c>
      <c r="J25" s="69"/>
      <c r="K25" s="69"/>
      <c r="L25" s="69"/>
      <c r="M25" s="69"/>
      <c r="N25" s="174"/>
      <c r="O25" s="33">
        <v>2</v>
      </c>
      <c r="P25" s="67"/>
      <c r="Q25" s="193"/>
      <c r="R25" s="193"/>
      <c r="S25" s="67"/>
      <c r="T25" s="67"/>
      <c r="U25" s="67"/>
      <c r="V25" s="67"/>
      <c r="W25" s="67"/>
      <c r="X25" s="67"/>
      <c r="Y25" s="67"/>
      <c r="Z25" s="67"/>
      <c r="AA25" s="67"/>
      <c r="AB25" s="67"/>
      <c r="AD25" s="195"/>
      <c r="AE25" s="197"/>
    </row>
    <row r="26" spans="2:32" ht="14.25" customHeight="1" x14ac:dyDescent="0.2">
      <c r="B26" s="150"/>
      <c r="D26" s="179"/>
      <c r="J26" s="69"/>
      <c r="K26" s="67"/>
      <c r="L26" s="67"/>
      <c r="M26" s="67"/>
      <c r="N26" s="67"/>
      <c r="O26" s="67"/>
      <c r="P26" s="67"/>
      <c r="Q26" s="67"/>
      <c r="R26" s="67"/>
      <c r="S26" s="67"/>
      <c r="T26" s="67"/>
      <c r="U26" s="67"/>
      <c r="V26" s="67"/>
      <c r="W26" s="67"/>
      <c r="X26" s="67"/>
      <c r="Y26" s="67"/>
      <c r="Z26" s="67"/>
      <c r="AA26" s="67"/>
      <c r="AB26" s="67"/>
      <c r="AD26" s="91"/>
      <c r="AE26" s="92"/>
    </row>
    <row r="27" spans="2:32" s="66" customFormat="1" ht="14.25" customHeight="1" x14ac:dyDescent="0.2">
      <c r="G27" s="70" t="s">
        <v>1</v>
      </c>
      <c r="H27" s="72"/>
      <c r="J27" s="169">
        <f>$H$34/10000</f>
        <v>47</v>
      </c>
      <c r="K27" s="169"/>
      <c r="L27" s="179"/>
      <c r="M27" s="69"/>
      <c r="N27" s="76"/>
      <c r="O27" s="80"/>
      <c r="P27" s="174" t="s">
        <v>5</v>
      </c>
      <c r="Q27" s="174">
        <v>28</v>
      </c>
      <c r="R27" s="179" t="s">
        <v>16</v>
      </c>
      <c r="S27" s="179"/>
      <c r="T27" s="174" t="s">
        <v>4</v>
      </c>
      <c r="U27" s="145">
        <v>1</v>
      </c>
      <c r="V27" s="174" t="s">
        <v>36</v>
      </c>
      <c r="X27" s="76"/>
      <c r="Y27" s="174" t="s">
        <v>40</v>
      </c>
      <c r="Z27" s="179">
        <f>$H$34/10000</f>
        <v>47</v>
      </c>
      <c r="AA27" s="168" t="s">
        <v>16</v>
      </c>
      <c r="AB27" s="168" t="s">
        <v>43</v>
      </c>
      <c r="AC27" s="69"/>
      <c r="AD27" s="194">
        <f>IF(AND(N11&gt;H34,J7&lt;=H33),((H34+J7-H33)*1/2+(N11-H34))*12,0)</f>
        <v>0</v>
      </c>
      <c r="AE27" s="196" t="s">
        <v>19</v>
      </c>
    </row>
    <row r="28" spans="2:32" s="77" customFormat="1" ht="14.25" customHeight="1" x14ac:dyDescent="0.2">
      <c r="B28" s="70" t="s">
        <v>0</v>
      </c>
      <c r="C28" s="71"/>
      <c r="D28" s="72"/>
      <c r="E28" s="73" t="s">
        <v>17</v>
      </c>
      <c r="G28" s="139">
        <f>$H$33/10000</f>
        <v>28</v>
      </c>
      <c r="H28" s="140" t="s">
        <v>12</v>
      </c>
      <c r="J28" s="169"/>
      <c r="K28" s="169"/>
      <c r="L28" s="179"/>
      <c r="M28" s="69"/>
      <c r="N28" s="78"/>
      <c r="O28" s="88"/>
      <c r="P28" s="174"/>
      <c r="Q28" s="174"/>
      <c r="R28" s="179"/>
      <c r="S28" s="179"/>
      <c r="T28" s="174"/>
      <c r="U28" s="87">
        <v>2</v>
      </c>
      <c r="V28" s="174"/>
      <c r="X28" s="78"/>
      <c r="Y28" s="174"/>
      <c r="Z28" s="179"/>
      <c r="AA28" s="168"/>
      <c r="AB28" s="168"/>
      <c r="AC28" s="69"/>
      <c r="AD28" s="195"/>
      <c r="AE28" s="197"/>
    </row>
    <row r="29" spans="2:32" ht="14.25" customHeight="1" x14ac:dyDescent="0.2">
      <c r="B29" s="139">
        <f>$H$34/10000</f>
        <v>47</v>
      </c>
      <c r="C29" s="98" t="s">
        <v>13</v>
      </c>
      <c r="D29" s="84"/>
      <c r="J29" s="69"/>
      <c r="K29" s="67"/>
      <c r="L29" s="67"/>
      <c r="M29" s="68"/>
      <c r="N29" s="67"/>
      <c r="O29" s="67"/>
      <c r="P29" s="67"/>
      <c r="Q29" s="67"/>
      <c r="R29" s="67"/>
      <c r="S29" s="67"/>
      <c r="T29" s="67"/>
      <c r="U29" s="67"/>
      <c r="V29" s="67"/>
      <c r="W29" s="67"/>
      <c r="X29" s="67"/>
      <c r="Y29" s="67"/>
      <c r="Z29" s="67"/>
      <c r="AA29" s="67"/>
      <c r="AB29" s="67"/>
      <c r="AD29" s="91"/>
      <c r="AE29" s="92"/>
    </row>
    <row r="30" spans="2:32" s="66" customFormat="1" ht="14.25" customHeight="1" x14ac:dyDescent="0.2">
      <c r="G30" s="70" t="s">
        <v>1</v>
      </c>
      <c r="H30" s="72"/>
      <c r="J30" s="80"/>
      <c r="K30" s="179">
        <f>$H$34/10000</f>
        <v>47</v>
      </c>
      <c r="L30" s="179"/>
      <c r="M30" s="174"/>
      <c r="N30" s="174" t="s">
        <v>4</v>
      </c>
      <c r="O30" s="145">
        <v>1</v>
      </c>
      <c r="P30" s="76"/>
      <c r="Q30" s="174" t="s">
        <v>36</v>
      </c>
      <c r="R30" s="76" t="s">
        <v>6</v>
      </c>
      <c r="S30" s="76"/>
      <c r="T30" s="76"/>
      <c r="U30" s="174" t="s">
        <v>5</v>
      </c>
      <c r="V30" s="179">
        <f>$H$34/10000</f>
        <v>47</v>
      </c>
      <c r="W30" s="179" t="s">
        <v>16</v>
      </c>
      <c r="X30" s="179"/>
      <c r="Y30" s="174" t="s">
        <v>41</v>
      </c>
      <c r="Z30" s="174"/>
      <c r="AA30" s="76"/>
      <c r="AB30" s="76"/>
      <c r="AD30" s="194">
        <f>IF(AND(N11&gt;H34,J7&gt;H33),((H34*1/2)+(N11-H34))*12,0)</f>
        <v>0</v>
      </c>
      <c r="AE30" s="196" t="s">
        <v>19</v>
      </c>
    </row>
    <row r="31" spans="2:32" s="77" customFormat="1" ht="14.25" customHeight="1" x14ac:dyDescent="0.2">
      <c r="G31" s="139">
        <f>$H$33/10000</f>
        <v>28</v>
      </c>
      <c r="H31" s="140" t="s">
        <v>13</v>
      </c>
      <c r="J31" s="88"/>
      <c r="K31" s="179"/>
      <c r="L31" s="179"/>
      <c r="M31" s="174"/>
      <c r="N31" s="174"/>
      <c r="O31" s="87">
        <v>2</v>
      </c>
      <c r="P31" s="78"/>
      <c r="Q31" s="174"/>
      <c r="R31" s="78" t="s">
        <v>7</v>
      </c>
      <c r="S31" s="78"/>
      <c r="T31" s="78"/>
      <c r="U31" s="174"/>
      <c r="V31" s="179"/>
      <c r="W31" s="179"/>
      <c r="X31" s="179"/>
      <c r="Y31" s="174"/>
      <c r="Z31" s="174"/>
      <c r="AA31" s="78"/>
      <c r="AB31" s="78"/>
      <c r="AD31" s="195"/>
      <c r="AE31" s="197"/>
    </row>
    <row r="32" spans="2:32" x14ac:dyDescent="0.2">
      <c r="O32" s="67"/>
      <c r="P32" s="67"/>
      <c r="Q32" s="67"/>
      <c r="R32" s="67"/>
      <c r="S32" s="67"/>
      <c r="T32" s="67"/>
      <c r="U32" s="67"/>
    </row>
    <row r="33" spans="3:14" x14ac:dyDescent="0.2">
      <c r="C33" s="102" t="s">
        <v>48</v>
      </c>
      <c r="D33" s="102"/>
      <c r="E33" s="102"/>
      <c r="F33" s="102"/>
      <c r="G33" s="103" t="s">
        <v>28</v>
      </c>
      <c r="H33" s="37">
        <v>280000</v>
      </c>
      <c r="I33" s="102" t="s">
        <v>88</v>
      </c>
      <c r="J33" s="102"/>
      <c r="K33" s="102"/>
      <c r="L33" s="106"/>
      <c r="M33" s="106"/>
      <c r="N33" s="67"/>
    </row>
    <row r="34" spans="3:14" x14ac:dyDescent="0.2">
      <c r="C34" s="102" t="s">
        <v>24</v>
      </c>
      <c r="D34" s="102"/>
      <c r="E34" s="102"/>
      <c r="F34" s="102"/>
      <c r="G34" s="103" t="s">
        <v>28</v>
      </c>
      <c r="H34" s="37">
        <v>470000</v>
      </c>
      <c r="I34" s="102" t="s">
        <v>88</v>
      </c>
      <c r="J34" s="102"/>
      <c r="K34" s="102"/>
      <c r="L34" s="106"/>
      <c r="M34" s="106"/>
      <c r="N34" s="67"/>
    </row>
    <row r="35" spans="3:14" x14ac:dyDescent="0.2">
      <c r="C35" s="102"/>
      <c r="D35" s="102"/>
      <c r="E35" s="102"/>
      <c r="F35" s="102"/>
      <c r="G35" s="103"/>
      <c r="H35" s="37"/>
      <c r="I35" s="102"/>
      <c r="J35" s="102"/>
      <c r="K35" s="102"/>
      <c r="L35" s="106"/>
      <c r="M35" s="106"/>
      <c r="N35" s="67"/>
    </row>
    <row r="36" spans="3:14" x14ac:dyDescent="0.2">
      <c r="C36" s="23" t="s">
        <v>50</v>
      </c>
    </row>
    <row r="37" spans="3:14" x14ac:dyDescent="0.2">
      <c r="C37" s="23" t="s">
        <v>49</v>
      </c>
      <c r="D37" s="23" t="s">
        <v>56</v>
      </c>
    </row>
    <row r="38" spans="3:14" ht="21.75" customHeight="1" x14ac:dyDescent="0.2"/>
    <row r="39" spans="3:14" ht="21.75" customHeight="1" x14ac:dyDescent="0.2"/>
    <row r="40" spans="3:14" ht="21.75" customHeight="1" x14ac:dyDescent="0.2"/>
    <row r="41" spans="3:14" ht="21.75" customHeight="1" x14ac:dyDescent="0.2"/>
    <row r="42" spans="3:14" ht="21.75" customHeight="1" x14ac:dyDescent="0.2"/>
    <row r="43" spans="3:14" ht="21.75" customHeight="1" x14ac:dyDescent="0.2"/>
    <row r="44" spans="3:14" ht="21.75" customHeight="1" x14ac:dyDescent="0.2"/>
    <row r="45" spans="3:14" ht="21.75" customHeight="1" x14ac:dyDescent="0.2"/>
    <row r="46" spans="3:14" ht="21.75" customHeight="1" x14ac:dyDescent="0.2"/>
  </sheetData>
  <mergeCells count="52">
    <mergeCell ref="W30:X31"/>
    <mergeCell ref="Y30:Z31"/>
    <mergeCell ref="K30:L31"/>
    <mergeCell ref="AD30:AD31"/>
    <mergeCell ref="AE18:AE19"/>
    <mergeCell ref="AE21:AE22"/>
    <mergeCell ref="AE24:AE25"/>
    <mergeCell ref="AE27:AE28"/>
    <mergeCell ref="AE30:AE31"/>
    <mergeCell ref="AD18:AD19"/>
    <mergeCell ref="AD21:AD22"/>
    <mergeCell ref="AD24:AD25"/>
    <mergeCell ref="AD27:AD28"/>
    <mergeCell ref="N24:N25"/>
    <mergeCell ref="N21:N22"/>
    <mergeCell ref="V27:V28"/>
    <mergeCell ref="D20:D21"/>
    <mergeCell ref="D25:D26"/>
    <mergeCell ref="Q30:Q31"/>
    <mergeCell ref="R21:R22"/>
    <mergeCell ref="V21:W22"/>
    <mergeCell ref="J27:K28"/>
    <mergeCell ref="U30:U31"/>
    <mergeCell ref="M30:M31"/>
    <mergeCell ref="N30:N31"/>
    <mergeCell ref="Q27:Q28"/>
    <mergeCell ref="L27:L28"/>
    <mergeCell ref="Q24:R25"/>
    <mergeCell ref="T27:T28"/>
    <mergeCell ref="R27:S28"/>
    <mergeCell ref="P27:P28"/>
    <mergeCell ref="V30:V31"/>
    <mergeCell ref="J7:M7"/>
    <mergeCell ref="B18:D18"/>
    <mergeCell ref="D14:E14"/>
    <mergeCell ref="M18:M19"/>
    <mergeCell ref="H14:I14"/>
    <mergeCell ref="L14:M14"/>
    <mergeCell ref="F11:G11"/>
    <mergeCell ref="AB27:AB28"/>
    <mergeCell ref="Y21:Z22"/>
    <mergeCell ref="N11:Q11"/>
    <mergeCell ref="X18:X19"/>
    <mergeCell ref="O18:W19"/>
    <mergeCell ref="Q21:Q22"/>
    <mergeCell ref="S21:T22"/>
    <mergeCell ref="W14:Y14"/>
    <mergeCell ref="P14:S14"/>
    <mergeCell ref="T14:U14"/>
    <mergeCell ref="AA27:AA28"/>
    <mergeCell ref="Y27:Y28"/>
    <mergeCell ref="Z27:Z28"/>
  </mergeCells>
  <phoneticPr fontId="3"/>
  <pageMargins left="0.78700000000000003" right="0.55000000000000004" top="0.78" bottom="0.49" header="0.51200000000000001" footer="0.27"/>
  <pageSetup paperSize="9" orientation="landscape"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40"/>
  <sheetViews>
    <sheetView showGridLines="0" workbookViewId="0">
      <selection activeCell="I27" sqref="I27"/>
    </sheetView>
  </sheetViews>
  <sheetFormatPr defaultColWidth="9.1796875" defaultRowHeight="12.5" x14ac:dyDescent="0.2"/>
  <cols>
    <col min="1" max="1" width="2.81640625" style="23" customWidth="1"/>
    <col min="2" max="2" width="3.453125" style="23" customWidth="1"/>
    <col min="3" max="3" width="9" style="23" customWidth="1"/>
    <col min="4" max="4" width="7.1796875" style="23" customWidth="1"/>
    <col min="5" max="5" width="4.81640625" style="23" customWidth="1"/>
    <col min="6" max="6" width="4" style="23" customWidth="1"/>
    <col min="7" max="7" width="3.81640625" style="23" customWidth="1"/>
    <col min="8" max="8" width="9.1796875" style="23"/>
    <col min="9" max="9" width="3.54296875" style="23" customWidth="1"/>
    <col min="10" max="10" width="2.7265625" style="23" customWidth="1"/>
    <col min="11" max="11" width="2.54296875" style="23" customWidth="1"/>
    <col min="12" max="12" width="2.453125" style="23" customWidth="1"/>
    <col min="13" max="13" width="4.7265625" style="23" customWidth="1"/>
    <col min="14" max="14" width="5.7265625" style="23" customWidth="1"/>
    <col min="15" max="15" width="4" style="23" customWidth="1"/>
    <col min="16" max="16" width="3.7265625" style="23" customWidth="1"/>
    <col min="17" max="17" width="3.54296875" style="23" customWidth="1"/>
    <col min="18" max="18" width="3.453125" style="23" customWidth="1"/>
    <col min="19" max="19" width="3.1796875" style="23" customWidth="1"/>
    <col min="20" max="20" width="2.7265625" style="23" customWidth="1"/>
    <col min="21" max="21" width="2.453125" style="23" customWidth="1"/>
    <col min="22" max="22" width="5.1796875" style="23" customWidth="1"/>
    <col min="23" max="23" width="1.453125" style="23" customWidth="1"/>
    <col min="24" max="24" width="5.1796875" style="23" customWidth="1"/>
    <col min="25" max="25" width="2.54296875" style="23" customWidth="1"/>
    <col min="26" max="26" width="1.26953125" style="23" customWidth="1"/>
    <col min="27" max="27" width="4" style="23" customWidth="1"/>
    <col min="28" max="28" width="4.54296875" style="23" customWidth="1"/>
    <col min="29" max="29" width="3.54296875" style="23" customWidth="1"/>
    <col min="30" max="30" width="3.81640625" style="23" customWidth="1"/>
    <col min="31" max="31" width="4.453125" style="23" customWidth="1"/>
    <col min="32" max="32" width="3.81640625" style="23" customWidth="1"/>
    <col min="33" max="16384" width="9.1796875" style="23"/>
  </cols>
  <sheetData>
    <row r="1" spans="1:32" ht="21.75" customHeight="1" x14ac:dyDescent="0.2">
      <c r="A1" s="22" t="s">
        <v>90</v>
      </c>
    </row>
    <row r="2" spans="1:32" ht="12" customHeight="1" x14ac:dyDescent="0.2">
      <c r="A2" s="22"/>
    </row>
    <row r="3" spans="1:32" x14ac:dyDescent="0.2">
      <c r="B3" s="24"/>
      <c r="C3" s="23" t="s">
        <v>33</v>
      </c>
    </row>
    <row r="4" spans="1:32" x14ac:dyDescent="0.15">
      <c r="B4" s="25"/>
      <c r="G4" s="26" t="s">
        <v>47</v>
      </c>
    </row>
    <row r="5" spans="1:32" ht="14.25" customHeight="1" x14ac:dyDescent="0.2">
      <c r="D5" s="27" t="s">
        <v>51</v>
      </c>
      <c r="H5" s="28" t="s">
        <v>37</v>
      </c>
      <c r="I5" s="29"/>
    </row>
    <row r="6" spans="1:32" ht="18.75" customHeight="1" x14ac:dyDescent="0.2">
      <c r="C6" s="30">
        <f>在職老齢年金!C25</f>
        <v>0</v>
      </c>
      <c r="D6" s="31" t="s">
        <v>16</v>
      </c>
      <c r="E6" s="32" t="s">
        <v>26</v>
      </c>
      <c r="F6" s="33">
        <v>12</v>
      </c>
      <c r="G6" s="34" t="s">
        <v>23</v>
      </c>
      <c r="H6" s="35">
        <f>C6*10000/12</f>
        <v>0</v>
      </c>
      <c r="I6" s="36" t="s">
        <v>19</v>
      </c>
      <c r="K6" s="37"/>
      <c r="L6" s="37"/>
      <c r="M6" s="37"/>
      <c r="P6" s="38"/>
      <c r="Q6" s="39"/>
      <c r="R6" s="39"/>
      <c r="S6" s="39"/>
      <c r="T6" s="39"/>
      <c r="U6" s="39"/>
      <c r="V6" s="39"/>
      <c r="W6" s="39"/>
      <c r="X6" s="39"/>
    </row>
    <row r="7" spans="1:32" x14ac:dyDescent="0.2">
      <c r="C7" s="40"/>
      <c r="D7" s="39"/>
      <c r="E7" s="32"/>
      <c r="F7" s="33"/>
      <c r="G7" s="34"/>
      <c r="H7" s="37"/>
      <c r="I7" s="41"/>
      <c r="K7" s="37"/>
      <c r="L7" s="37"/>
      <c r="M7" s="37"/>
      <c r="P7" s="38"/>
      <c r="Q7" s="39"/>
      <c r="R7" s="39"/>
      <c r="S7" s="39"/>
      <c r="T7" s="39"/>
      <c r="U7" s="39"/>
      <c r="V7" s="39"/>
      <c r="W7" s="39"/>
      <c r="X7" s="39"/>
    </row>
    <row r="8" spans="1:32" x14ac:dyDescent="0.2">
      <c r="B8" s="25" t="s">
        <v>20</v>
      </c>
    </row>
    <row r="9" spans="1:32" s="25" customFormat="1" ht="14.25" customHeight="1" x14ac:dyDescent="0.2">
      <c r="C9" s="25" t="s">
        <v>25</v>
      </c>
      <c r="D9" s="42"/>
      <c r="E9" s="43"/>
      <c r="F9" s="42" t="s">
        <v>34</v>
      </c>
      <c r="J9" s="44"/>
      <c r="K9" s="44"/>
      <c r="L9" s="44"/>
      <c r="M9" s="44"/>
      <c r="N9" s="28" t="s">
        <v>38</v>
      </c>
      <c r="O9" s="45"/>
      <c r="P9" s="46"/>
      <c r="Q9" s="46"/>
      <c r="R9" s="45"/>
    </row>
    <row r="10" spans="1:32" ht="18.75" customHeight="1" x14ac:dyDescent="0.2">
      <c r="C10" s="30">
        <f>在職老齢年金!D31</f>
        <v>0</v>
      </c>
      <c r="D10" s="31" t="s">
        <v>16</v>
      </c>
      <c r="E10" s="23" t="s">
        <v>29</v>
      </c>
      <c r="F10" s="191">
        <f>在職老齢年金!D33</f>
        <v>0</v>
      </c>
      <c r="G10" s="192"/>
      <c r="H10" s="23" t="s">
        <v>16</v>
      </c>
      <c r="I10" s="32" t="s">
        <v>22</v>
      </c>
      <c r="J10" s="33">
        <v>12</v>
      </c>
      <c r="L10" s="34" t="s">
        <v>23</v>
      </c>
      <c r="N10" s="170">
        <f>(C10+F10/12)*10000</f>
        <v>0</v>
      </c>
      <c r="O10" s="171"/>
      <c r="P10" s="171"/>
      <c r="Q10" s="171"/>
      <c r="R10" s="36" t="s">
        <v>19</v>
      </c>
    </row>
    <row r="11" spans="1:32" x14ac:dyDescent="0.2">
      <c r="I11" s="48"/>
      <c r="J11" s="48"/>
      <c r="K11" s="48"/>
      <c r="X11" s="49"/>
      <c r="Y11" s="49"/>
      <c r="Z11" s="49"/>
    </row>
    <row r="12" spans="1:32" x14ac:dyDescent="0.2">
      <c r="C12" s="40"/>
      <c r="D12" s="50" t="s">
        <v>59</v>
      </c>
      <c r="E12" s="51"/>
      <c r="F12" s="52"/>
      <c r="G12" s="34"/>
      <c r="H12" s="23" t="s">
        <v>60</v>
      </c>
      <c r="M12" s="53" t="s">
        <v>64</v>
      </c>
      <c r="N12" s="54"/>
      <c r="O12" s="55"/>
      <c r="P12" s="56"/>
      <c r="Q12" s="48" t="s">
        <v>65</v>
      </c>
      <c r="R12" s="55"/>
      <c r="S12" s="48"/>
      <c r="T12" s="55"/>
      <c r="U12" s="57"/>
      <c r="V12" s="38" t="s">
        <v>32</v>
      </c>
      <c r="W12" s="58"/>
      <c r="X12" s="58"/>
      <c r="Y12" s="58"/>
      <c r="Z12" s="38"/>
      <c r="AA12" s="38" t="s">
        <v>58</v>
      </c>
      <c r="AB12" s="58"/>
      <c r="AC12" s="58"/>
    </row>
    <row r="13" spans="1:32" ht="17.25" customHeight="1" x14ac:dyDescent="0.2">
      <c r="C13" s="59" t="s">
        <v>44</v>
      </c>
      <c r="D13" s="185">
        <f>C6*10000</f>
        <v>0</v>
      </c>
      <c r="E13" s="186"/>
      <c r="F13" s="60" t="s">
        <v>19</v>
      </c>
      <c r="G13" s="54" t="s">
        <v>5</v>
      </c>
      <c r="H13" s="187">
        <f>Y17+Y23</f>
        <v>0</v>
      </c>
      <c r="I13" s="188"/>
      <c r="J13" s="61" t="s">
        <v>19</v>
      </c>
      <c r="K13" s="202" t="s">
        <v>8</v>
      </c>
      <c r="L13" s="203"/>
      <c r="M13" s="189">
        <f>在職老齢年金!C27*10000</f>
        <v>0</v>
      </c>
      <c r="N13" s="204"/>
      <c r="O13" s="47" t="s">
        <v>19</v>
      </c>
      <c r="P13" s="54" t="s">
        <v>8</v>
      </c>
      <c r="Q13" s="205">
        <f>在職老齢年金!C29*10000</f>
        <v>0</v>
      </c>
      <c r="R13" s="206"/>
      <c r="S13" s="206"/>
      <c r="T13" s="47" t="s">
        <v>19</v>
      </c>
      <c r="U13" s="62" t="s">
        <v>23</v>
      </c>
      <c r="V13" s="217">
        <f>IF(D13-H13&lt;0,M13,D13-H13+M13+Q13)</f>
        <v>0</v>
      </c>
      <c r="W13" s="218"/>
      <c r="X13" s="218"/>
      <c r="Y13" s="64" t="s">
        <v>19</v>
      </c>
      <c r="AA13" s="209">
        <f>V13/12</f>
        <v>0</v>
      </c>
      <c r="AB13" s="210"/>
      <c r="AC13" s="64" t="s">
        <v>19</v>
      </c>
    </row>
    <row r="14" spans="1:32" ht="14.25" customHeight="1" x14ac:dyDescent="0.2">
      <c r="D14" s="23" t="s">
        <v>61</v>
      </c>
    </row>
    <row r="15" spans="1:32" x14ac:dyDescent="0.2">
      <c r="D15" s="23" t="s">
        <v>62</v>
      </c>
    </row>
    <row r="16" spans="1:32" ht="14.25" customHeight="1" x14ac:dyDescent="0.2">
      <c r="B16" s="65"/>
      <c r="C16" s="65"/>
      <c r="D16" s="39"/>
      <c r="X16" s="66" t="s">
        <v>57</v>
      </c>
      <c r="AB16" s="67"/>
      <c r="AC16" s="67"/>
      <c r="AD16" s="68"/>
      <c r="AE16" s="69"/>
      <c r="AF16" s="67"/>
    </row>
    <row r="17" spans="1:32" s="66" customFormat="1" ht="14.25" customHeight="1" x14ac:dyDescent="0.2">
      <c r="B17" s="70" t="s">
        <v>15</v>
      </c>
      <c r="C17" s="71"/>
      <c r="D17" s="72"/>
      <c r="E17" s="73" t="s">
        <v>27</v>
      </c>
      <c r="G17" s="65"/>
      <c r="H17" s="220" t="s">
        <v>31</v>
      </c>
      <c r="I17" s="200"/>
      <c r="J17" s="200"/>
      <c r="K17" s="221"/>
      <c r="L17" s="27"/>
      <c r="M17" s="23"/>
      <c r="N17" s="23"/>
      <c r="O17" s="23"/>
      <c r="P17" s="23"/>
      <c r="Q17" s="23"/>
      <c r="R17" s="23"/>
      <c r="S17" s="23"/>
      <c r="T17" s="23"/>
      <c r="U17" s="23"/>
      <c r="V17" s="23"/>
      <c r="W17" s="23"/>
      <c r="X17" s="70"/>
      <c r="Y17" s="211">
        <v>0</v>
      </c>
      <c r="Z17" s="211"/>
      <c r="AA17" s="211"/>
      <c r="AB17" s="211"/>
      <c r="AC17" s="196" t="s">
        <v>19</v>
      </c>
      <c r="AD17" s="219"/>
      <c r="AE17" s="179"/>
      <c r="AF17" s="76"/>
    </row>
    <row r="18" spans="1:32" s="77" customFormat="1" ht="14.25" customHeight="1" x14ac:dyDescent="0.2">
      <c r="B18" s="182" t="s">
        <v>14</v>
      </c>
      <c r="C18" s="183"/>
      <c r="D18" s="184"/>
      <c r="G18" s="78"/>
      <c r="H18" s="202"/>
      <c r="I18" s="174"/>
      <c r="J18" s="174"/>
      <c r="K18" s="203"/>
      <c r="L18" s="174"/>
      <c r="M18" s="224"/>
      <c r="N18" s="224"/>
      <c r="O18" s="174"/>
      <c r="P18" s="80"/>
      <c r="Q18" s="76"/>
      <c r="R18" s="174"/>
      <c r="S18" s="174"/>
      <c r="T18" s="174"/>
      <c r="U18" s="174"/>
      <c r="V18" s="174"/>
      <c r="W18" s="79"/>
      <c r="X18" s="81"/>
      <c r="Y18" s="212"/>
      <c r="Z18" s="212"/>
      <c r="AA18" s="212"/>
      <c r="AB18" s="212"/>
      <c r="AC18" s="197"/>
      <c r="AD18" s="219"/>
      <c r="AE18" s="179"/>
      <c r="AF18" s="78"/>
    </row>
    <row r="19" spans="1:32" ht="14.25" customHeight="1" x14ac:dyDescent="0.2">
      <c r="B19" s="82">
        <f>$H$26/10000</f>
        <v>47</v>
      </c>
      <c r="C19" s="83" t="s">
        <v>12</v>
      </c>
      <c r="D19" s="84"/>
      <c r="F19" s="67"/>
      <c r="G19" s="39"/>
      <c r="H19" s="222"/>
      <c r="I19" s="201"/>
      <c r="J19" s="201"/>
      <c r="K19" s="223"/>
      <c r="L19" s="174"/>
      <c r="M19" s="225"/>
      <c r="N19" s="225"/>
      <c r="O19" s="174"/>
      <c r="P19" s="88"/>
      <c r="Q19" s="78"/>
      <c r="R19" s="174"/>
      <c r="S19" s="174"/>
      <c r="T19" s="174"/>
      <c r="U19" s="174"/>
      <c r="V19" s="174"/>
      <c r="W19" s="87"/>
      <c r="X19" s="78"/>
      <c r="Y19" s="78"/>
      <c r="AB19" s="67"/>
      <c r="AC19" s="67"/>
      <c r="AD19" s="68"/>
      <c r="AE19" s="69"/>
      <c r="AF19" s="67"/>
    </row>
    <row r="20" spans="1:32" ht="14.25" customHeight="1" x14ac:dyDescent="0.2">
      <c r="F20" s="67"/>
      <c r="G20" s="67"/>
      <c r="H20" s="67"/>
      <c r="I20" s="67"/>
      <c r="J20" s="69"/>
      <c r="K20" s="33"/>
      <c r="L20" s="33"/>
      <c r="M20" s="67"/>
      <c r="N20" s="67"/>
      <c r="O20" s="67"/>
      <c r="P20" s="67"/>
      <c r="Q20" s="67"/>
      <c r="R20" s="67"/>
      <c r="AB20" s="67"/>
      <c r="AC20" s="67"/>
      <c r="AD20" s="75"/>
      <c r="AE20" s="69"/>
      <c r="AF20" s="67"/>
    </row>
    <row r="21" spans="1:32" ht="14.25" customHeight="1" x14ac:dyDescent="0.2">
      <c r="B21" s="89"/>
      <c r="D21" s="69"/>
      <c r="F21" s="67"/>
      <c r="G21" s="67"/>
      <c r="H21" s="67"/>
      <c r="I21" s="67"/>
      <c r="J21" s="69"/>
      <c r="K21" s="33"/>
      <c r="L21" s="33"/>
      <c r="M21" s="67"/>
      <c r="N21" s="67"/>
      <c r="O21" s="67"/>
      <c r="P21" s="67"/>
      <c r="Q21" s="67"/>
      <c r="R21" s="67"/>
      <c r="AB21" s="67"/>
      <c r="AC21" s="67"/>
      <c r="AD21" s="75"/>
      <c r="AE21" s="69"/>
    </row>
    <row r="22" spans="1:32" s="66" customFormat="1" ht="14.25" customHeight="1" x14ac:dyDescent="0.2">
      <c r="B22" s="70" t="s">
        <v>15</v>
      </c>
      <c r="C22" s="71"/>
      <c r="D22" s="72"/>
      <c r="F22" s="23"/>
      <c r="G22" s="90"/>
      <c r="H22" s="67"/>
      <c r="I22" s="67"/>
      <c r="J22" s="69"/>
      <c r="K22" s="33"/>
      <c r="L22" s="33"/>
      <c r="M22" s="174"/>
      <c r="N22" s="174"/>
      <c r="O22" s="33"/>
      <c r="P22" s="67"/>
      <c r="Q22" s="67"/>
      <c r="R22" s="67"/>
      <c r="S22" s="23"/>
      <c r="T22" s="23"/>
      <c r="U22" s="23"/>
      <c r="V22" s="23"/>
      <c r="W22" s="23"/>
      <c r="X22" s="23"/>
      <c r="Y22" s="23"/>
      <c r="Z22" s="23"/>
      <c r="AA22" s="23"/>
      <c r="AB22" s="23"/>
      <c r="AC22" s="23"/>
      <c r="AD22" s="91"/>
      <c r="AE22" s="92"/>
    </row>
    <row r="23" spans="1:32" s="77" customFormat="1" ht="14.25" customHeight="1" x14ac:dyDescent="0.2">
      <c r="B23" s="182" t="s">
        <v>14</v>
      </c>
      <c r="C23" s="183"/>
      <c r="D23" s="184"/>
      <c r="E23" s="73" t="s">
        <v>27</v>
      </c>
      <c r="F23" s="66"/>
      <c r="H23" s="93" t="s">
        <v>9</v>
      </c>
      <c r="I23" s="200" t="s">
        <v>8</v>
      </c>
      <c r="J23" s="94"/>
      <c r="K23" s="71" t="s">
        <v>6</v>
      </c>
      <c r="L23" s="95"/>
      <c r="M23" s="74"/>
      <c r="N23" s="207" t="s">
        <v>85</v>
      </c>
      <c r="O23" s="207">
        <f>H26/10000</f>
        <v>47</v>
      </c>
      <c r="P23" s="207" t="s">
        <v>86</v>
      </c>
      <c r="Q23" s="207"/>
      <c r="R23" s="96">
        <v>1</v>
      </c>
      <c r="S23" s="94"/>
      <c r="T23" s="198" t="s">
        <v>4</v>
      </c>
      <c r="U23" s="215">
        <v>12</v>
      </c>
      <c r="V23" s="196"/>
      <c r="W23" s="78"/>
      <c r="X23" s="97"/>
      <c r="Y23" s="213">
        <f>IF(N10+H6&gt;H26,(H6+N10-H26)*1/2*12,0)</f>
        <v>0</v>
      </c>
      <c r="Z23" s="213"/>
      <c r="AA23" s="213"/>
      <c r="AB23" s="213"/>
      <c r="AC23" s="196" t="s">
        <v>19</v>
      </c>
    </row>
    <row r="24" spans="1:32" ht="14.25" customHeight="1" x14ac:dyDescent="0.2">
      <c r="B24" s="82">
        <f>$H$26/10000</f>
        <v>47</v>
      </c>
      <c r="C24" s="98" t="s">
        <v>13</v>
      </c>
      <c r="D24" s="84"/>
      <c r="F24" s="77"/>
      <c r="H24" s="99" t="s">
        <v>10</v>
      </c>
      <c r="I24" s="201"/>
      <c r="J24" s="98"/>
      <c r="K24" s="83" t="s">
        <v>7</v>
      </c>
      <c r="L24" s="98"/>
      <c r="M24" s="85"/>
      <c r="N24" s="208"/>
      <c r="O24" s="208"/>
      <c r="P24" s="208"/>
      <c r="Q24" s="208"/>
      <c r="R24" s="100">
        <v>2</v>
      </c>
      <c r="S24" s="98"/>
      <c r="T24" s="199"/>
      <c r="U24" s="216"/>
      <c r="V24" s="197"/>
      <c r="W24" s="39"/>
      <c r="X24" s="101"/>
      <c r="Y24" s="214"/>
      <c r="Z24" s="214"/>
      <c r="AA24" s="214"/>
      <c r="AB24" s="214"/>
      <c r="AC24" s="197"/>
    </row>
    <row r="25" spans="1:32" s="66" customFormat="1" ht="14.25" customHeight="1" x14ac:dyDescent="0.2">
      <c r="F25" s="23"/>
      <c r="G25" s="67"/>
      <c r="H25" s="67"/>
      <c r="I25" s="67"/>
      <c r="J25" s="69"/>
      <c r="K25" s="67"/>
      <c r="L25" s="67"/>
      <c r="M25" s="68"/>
      <c r="N25" s="67"/>
      <c r="O25" s="67"/>
      <c r="P25" s="67"/>
      <c r="Q25" s="67"/>
      <c r="R25" s="67"/>
      <c r="S25" s="67"/>
      <c r="T25" s="67"/>
      <c r="U25" s="67"/>
      <c r="V25" s="67"/>
      <c r="W25" s="67"/>
      <c r="X25" s="67"/>
      <c r="Y25" s="67"/>
      <c r="Z25" s="67"/>
      <c r="AA25" s="67"/>
      <c r="AB25" s="67"/>
      <c r="AC25" s="67"/>
      <c r="AD25" s="68"/>
      <c r="AE25" s="69"/>
    </row>
    <row r="26" spans="1:32" x14ac:dyDescent="0.2">
      <c r="C26" s="102" t="s">
        <v>52</v>
      </c>
      <c r="D26" s="58"/>
      <c r="E26" s="58"/>
      <c r="F26" s="58"/>
      <c r="G26" s="103" t="s">
        <v>53</v>
      </c>
      <c r="H26" s="104">
        <v>470000</v>
      </c>
      <c r="I26" s="105" t="s">
        <v>88</v>
      </c>
      <c r="J26" s="102"/>
      <c r="K26" s="102"/>
      <c r="L26" s="106"/>
      <c r="M26" s="106"/>
      <c r="N26" s="106"/>
      <c r="O26" s="67"/>
      <c r="P26" s="67"/>
      <c r="Q26" s="67"/>
      <c r="R26" s="67"/>
      <c r="S26" s="67"/>
      <c r="T26" s="67"/>
      <c r="U26" s="67"/>
      <c r="V26" s="67"/>
      <c r="W26" s="67"/>
      <c r="X26" s="67"/>
      <c r="Y26" s="67"/>
      <c r="Z26" s="67"/>
      <c r="AA26" s="67"/>
      <c r="AB26" s="67"/>
      <c r="AC26" s="67"/>
      <c r="AD26" s="67"/>
      <c r="AE26" s="67"/>
    </row>
    <row r="27" spans="1:32" x14ac:dyDescent="0.2">
      <c r="G27" s="27"/>
      <c r="H27" s="107"/>
      <c r="L27" s="67"/>
      <c r="M27" s="67"/>
      <c r="N27" s="67"/>
      <c r="O27" s="67"/>
      <c r="P27" s="67"/>
      <c r="Q27" s="67"/>
      <c r="R27" s="67"/>
      <c r="S27" s="67"/>
      <c r="T27" s="67"/>
      <c r="U27" s="67"/>
    </row>
    <row r="28" spans="1:32" x14ac:dyDescent="0.2">
      <c r="A28" s="23" t="s">
        <v>30</v>
      </c>
      <c r="C28" s="23" t="s">
        <v>50</v>
      </c>
      <c r="O28" s="67"/>
      <c r="P28" s="67"/>
      <c r="Q28" s="67"/>
      <c r="R28" s="67"/>
      <c r="S28" s="67"/>
      <c r="T28" s="67"/>
      <c r="U28" s="67"/>
    </row>
    <row r="29" spans="1:32" x14ac:dyDescent="0.2">
      <c r="C29" s="23" t="s">
        <v>49</v>
      </c>
      <c r="D29" s="23" t="s">
        <v>56</v>
      </c>
    </row>
    <row r="30" spans="1:32" ht="15.75" customHeight="1" x14ac:dyDescent="0.2">
      <c r="C30" s="23" t="s">
        <v>54</v>
      </c>
    </row>
    <row r="31" spans="1:32" ht="21.75" customHeight="1" x14ac:dyDescent="0.2"/>
    <row r="32" spans="1:32"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sheetData>
  <mergeCells count="33">
    <mergeCell ref="AE17:AE18"/>
    <mergeCell ref="AD17:AD18"/>
    <mergeCell ref="AC23:AC24"/>
    <mergeCell ref="B18:D18"/>
    <mergeCell ref="H17:K19"/>
    <mergeCell ref="B23:D23"/>
    <mergeCell ref="M22:N22"/>
    <mergeCell ref="M18:N18"/>
    <mergeCell ref="M19:N19"/>
    <mergeCell ref="T18:U19"/>
    <mergeCell ref="AC17:AC18"/>
    <mergeCell ref="L18:L19"/>
    <mergeCell ref="O18:O19"/>
    <mergeCell ref="V18:V19"/>
    <mergeCell ref="R18:R19"/>
    <mergeCell ref="S18:S19"/>
    <mergeCell ref="AA13:AB13"/>
    <mergeCell ref="Y17:AB18"/>
    <mergeCell ref="Y23:AB24"/>
    <mergeCell ref="D13:E13"/>
    <mergeCell ref="U23:V24"/>
    <mergeCell ref="V13:X13"/>
    <mergeCell ref="F10:G10"/>
    <mergeCell ref="N10:Q10"/>
    <mergeCell ref="T23:T24"/>
    <mergeCell ref="I23:I24"/>
    <mergeCell ref="H13:I13"/>
    <mergeCell ref="K13:L13"/>
    <mergeCell ref="M13:N13"/>
    <mergeCell ref="Q13:S13"/>
    <mergeCell ref="N23:N24"/>
    <mergeCell ref="P23:Q24"/>
    <mergeCell ref="O23:O24"/>
  </mergeCells>
  <phoneticPr fontId="3"/>
  <pageMargins left="0.48" right="0.55000000000000004" top="0.98399999999999999" bottom="0.61" header="0.51200000000000001" footer="0.36"/>
  <pageSetup paperSize="9" orientation="landscape"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在職老齢年金</vt:lpstr>
      <vt:lpstr>計算シート_60歳～64歳</vt:lpstr>
      <vt:lpstr>計算シート_65歳以上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和泉昭子</dc:creator>
  <cp:lastModifiedBy>Atsuko Sumi</cp:lastModifiedBy>
  <cp:lastPrinted>2007-05-26T20:20:10Z</cp:lastPrinted>
  <dcterms:created xsi:type="dcterms:W3CDTF">2004-12-02T08:49:12Z</dcterms:created>
  <dcterms:modified xsi:type="dcterms:W3CDTF">2019-03-27T06:13:22Z</dcterms:modified>
</cp:coreProperties>
</file>