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敦子\Documents\01_FP_Work_Izumi\1-16_2019年提出データ\HP掲載ツール\OfficeIzumi\"/>
    </mc:Choice>
  </mc:AlternateContent>
  <workbookProtection workbookPassword="DE17" lockStructure="1"/>
  <bookViews>
    <workbookView xWindow="0" yWindow="0" windowWidth="18270" windowHeight="7910"/>
  </bookViews>
  <sheets>
    <sheet name="老後資金計算" sheetId="3" r:id="rId1"/>
    <sheet name="計算シート" sheetId="1" state="hidden" r:id="rId2"/>
    <sheet name="年金受取開始年齢" sheetId="5" state="hidden" r:id="rId3"/>
  </sheets>
  <definedNames>
    <definedName name="_xlnm._FilterDatabase" localSheetId="2" hidden="1">年金受取開始年齢!$A$2:$E$80</definedName>
    <definedName name="T_年金受給年齢">年金受取開始年齢!$A$1:$E$87</definedName>
  </definedNames>
  <calcPr calcId="152511"/>
</workbook>
</file>

<file path=xl/calcChain.xml><?xml version="1.0" encoding="utf-8"?>
<calcChain xmlns="http://schemas.openxmlformats.org/spreadsheetml/2006/main">
  <c r="D26" i="1" l="1"/>
  <c r="I26" i="1" s="1"/>
  <c r="I24" i="3" s="1"/>
  <c r="D42" i="1"/>
  <c r="I42" i="1" s="1"/>
  <c r="I39" i="3" s="1"/>
  <c r="G47" i="1"/>
  <c r="I47" i="1"/>
  <c r="J8" i="1"/>
  <c r="D4" i="1"/>
  <c r="J4" i="1" s="1"/>
  <c r="D5" i="1"/>
  <c r="J5" i="1" s="1"/>
  <c r="N5" i="1" s="1"/>
  <c r="B12" i="1"/>
  <c r="G12" i="1"/>
  <c r="J7" i="1"/>
  <c r="E16" i="1"/>
  <c r="F7" i="1"/>
  <c r="H18" i="1"/>
  <c r="D40" i="1"/>
  <c r="I40" i="1" s="1"/>
  <c r="I37" i="3" s="1"/>
  <c r="D23" i="1"/>
  <c r="I23" i="1" s="1"/>
  <c r="I22" i="3" s="1"/>
  <c r="D30" i="1"/>
  <c r="I30" i="1"/>
  <c r="G30" i="1"/>
  <c r="D33" i="1"/>
  <c r="I33" i="1"/>
  <c r="G33" i="1"/>
  <c r="D36" i="1"/>
  <c r="P36" i="1" s="1"/>
  <c r="D47" i="1"/>
  <c r="M47" i="1"/>
  <c r="P47" i="1" s="1"/>
  <c r="D49" i="1"/>
  <c r="I49" i="1"/>
  <c r="G49" i="1"/>
  <c r="M49" i="1" s="1"/>
  <c r="P49" i="1" s="1"/>
  <c r="D52" i="1"/>
  <c r="P52" i="1"/>
  <c r="D55" i="1"/>
  <c r="P55" i="1" s="1"/>
  <c r="H76" i="1"/>
  <c r="I78" i="3" s="1"/>
  <c r="H77" i="1"/>
  <c r="L77" i="1" s="1"/>
  <c r="G76" i="1"/>
  <c r="H78" i="3" s="1"/>
  <c r="G77" i="1"/>
  <c r="H79" i="3" s="1"/>
  <c r="C84" i="3"/>
  <c r="C76" i="3"/>
  <c r="H65" i="1"/>
  <c r="E65" i="1"/>
  <c r="I83" i="3"/>
  <c r="I82" i="3"/>
  <c r="E79" i="3"/>
  <c r="E78" i="3"/>
  <c r="I74" i="3"/>
  <c r="L76" i="1" l="1"/>
  <c r="G42" i="1"/>
  <c r="G39" i="3" s="1"/>
  <c r="M30" i="1"/>
  <c r="K26" i="1"/>
  <c r="N26" i="1" s="1"/>
  <c r="K23" i="1"/>
  <c r="K22" i="3" s="1"/>
  <c r="H4" i="1"/>
  <c r="J12" i="1"/>
  <c r="B16" i="1" s="1"/>
  <c r="D45" i="1"/>
  <c r="I45" i="1" s="1"/>
  <c r="I42" i="3" s="1"/>
  <c r="K40" i="1"/>
  <c r="N40" i="1" s="1"/>
  <c r="M33" i="1"/>
  <c r="P33" i="1" s="1"/>
  <c r="P30" i="1"/>
  <c r="D42" i="3"/>
  <c r="N23" i="1"/>
  <c r="G14" i="1"/>
  <c r="L5" i="1"/>
  <c r="G40" i="1" s="1"/>
  <c r="M40" i="1" s="1"/>
  <c r="L4" i="1"/>
  <c r="G23" i="1" s="1"/>
  <c r="G22" i="3" s="1"/>
  <c r="N4" i="1"/>
  <c r="G26" i="1" s="1"/>
  <c r="M26" i="1" s="1"/>
  <c r="I79" i="3"/>
  <c r="J76" i="1"/>
  <c r="K79" i="3" s="1"/>
  <c r="M42" i="1"/>
  <c r="H5" i="1"/>
  <c r="K42" i="1"/>
  <c r="K24" i="3"/>
  <c r="G16" i="1"/>
  <c r="K37" i="3"/>
  <c r="B14" i="1" l="1"/>
  <c r="J14" i="1" s="1"/>
  <c r="B18" i="1" s="1"/>
  <c r="I16" i="1"/>
  <c r="G45" i="1" s="1"/>
  <c r="G42" i="3" s="1"/>
  <c r="P40" i="1"/>
  <c r="P26" i="1"/>
  <c r="G37" i="3"/>
  <c r="G24" i="3"/>
  <c r="M23" i="1"/>
  <c r="P23" i="1" s="1"/>
  <c r="K39" i="3"/>
  <c r="N42" i="1"/>
  <c r="P42" i="1" s="1"/>
  <c r="K16" i="1" l="1"/>
  <c r="F18" i="1" s="1"/>
  <c r="J18" i="1" s="1"/>
  <c r="B61" i="1" s="1"/>
  <c r="M45" i="1"/>
  <c r="P45" i="1" s="1"/>
  <c r="G57" i="1"/>
  <c r="G61" i="1" s="1"/>
  <c r="G18" i="3" l="1"/>
  <c r="G56" i="3"/>
  <c r="J61" i="1"/>
  <c r="B65" i="1" s="1"/>
  <c r="J65" i="1" s="1"/>
  <c r="F67" i="3" s="1"/>
  <c r="F59" i="3" l="1"/>
  <c r="F63" i="3" s="1"/>
</calcChain>
</file>

<file path=xl/sharedStrings.xml><?xml version="1.0" encoding="utf-8"?>
<sst xmlns="http://schemas.openxmlformats.org/spreadsheetml/2006/main" count="354" uniqueCount="157">
  <si>
    <t>老後の必要資金</t>
    <rPh sb="0" eb="2">
      <t>ロウゴ</t>
    </rPh>
    <rPh sb="3" eb="5">
      <t>ヒツヨウ</t>
    </rPh>
    <rPh sb="5" eb="7">
      <t>シキン</t>
    </rPh>
    <phoneticPr fontId="3"/>
  </si>
  <si>
    <t>毎月の生活費</t>
    <rPh sb="0" eb="2">
      <t>マイツキ</t>
    </rPh>
    <rPh sb="3" eb="6">
      <t>セイカツヒ</t>
    </rPh>
    <phoneticPr fontId="3"/>
  </si>
  <si>
    <t>余裕資金(年間）</t>
    <rPh sb="0" eb="2">
      <t>ヨユウ</t>
    </rPh>
    <rPh sb="2" eb="4">
      <t>シキン</t>
    </rPh>
    <rPh sb="5" eb="7">
      <t>ネンカン</t>
    </rPh>
    <phoneticPr fontId="3"/>
  </si>
  <si>
    <r>
      <t>年間の生活資金</t>
    </r>
    <r>
      <rPr>
        <sz val="10.5"/>
        <color indexed="12"/>
        <rFont val="ＭＳ Ｐゴシック"/>
        <family val="3"/>
        <charset val="128"/>
      </rPr>
      <t/>
    </r>
    <rPh sb="0" eb="2">
      <t>ネンカン</t>
    </rPh>
    <rPh sb="3" eb="5">
      <t>セイカツ</t>
    </rPh>
    <rPh sb="5" eb="7">
      <t>シキン</t>
    </rPh>
    <phoneticPr fontId="3"/>
  </si>
  <si>
    <t>万円</t>
    <rPh sb="0" eb="2">
      <t>マンエン</t>
    </rPh>
    <phoneticPr fontId="3"/>
  </si>
  <si>
    <r>
      <t>夫婦二人期の生活資金</t>
    </r>
    <r>
      <rPr>
        <sz val="10.5"/>
        <color indexed="12"/>
        <rFont val="ＭＳ Ｐゴシック"/>
        <family val="3"/>
        <charset val="128"/>
      </rPr>
      <t/>
    </r>
    <rPh sb="0" eb="2">
      <t>フウフ</t>
    </rPh>
    <rPh sb="2" eb="4">
      <t>フタリ</t>
    </rPh>
    <rPh sb="4" eb="5">
      <t>キ</t>
    </rPh>
    <rPh sb="6" eb="8">
      <t>セイカツ</t>
    </rPh>
    <rPh sb="8" eb="10">
      <t>シキン</t>
    </rPh>
    <phoneticPr fontId="3"/>
  </si>
  <si>
    <t>年</t>
    <rPh sb="0" eb="1">
      <t>ネン</t>
    </rPh>
    <phoneticPr fontId="3"/>
  </si>
  <si>
    <r>
      <t>妻一人期の生活資金</t>
    </r>
    <r>
      <rPr>
        <sz val="10.5"/>
        <color indexed="12"/>
        <rFont val="ＭＳ Ｐゴシック"/>
        <family val="3"/>
        <charset val="128"/>
      </rPr>
      <t/>
    </r>
    <rPh sb="0" eb="1">
      <t>ツマ</t>
    </rPh>
    <rPh sb="1" eb="3">
      <t>ヒトリ</t>
    </rPh>
    <rPh sb="3" eb="4">
      <t>キ</t>
    </rPh>
    <rPh sb="5" eb="7">
      <t>セイカツ</t>
    </rPh>
    <rPh sb="7" eb="9">
      <t>シキン</t>
    </rPh>
    <phoneticPr fontId="3"/>
  </si>
  <si>
    <t>年   ＋</t>
    <rPh sb="0" eb="1">
      <t>ネン</t>
    </rPh>
    <phoneticPr fontId="3"/>
  </si>
  <si>
    <t>老後資金はあといくら必要?</t>
    <rPh sb="0" eb="2">
      <t>ロウゴ</t>
    </rPh>
    <rPh sb="2" eb="4">
      <t>シキン</t>
    </rPh>
    <rPh sb="10" eb="12">
      <t>ヒツヨウ</t>
    </rPh>
    <phoneticPr fontId="3"/>
  </si>
  <si>
    <r>
      <t>必要老後準備資金</t>
    </r>
    <r>
      <rPr>
        <sz val="10.5"/>
        <color indexed="12"/>
        <rFont val="ＭＳ Ｐゴシック"/>
        <family val="3"/>
        <charset val="128"/>
      </rPr>
      <t/>
    </r>
    <rPh sb="0" eb="2">
      <t>ヒツヨウ</t>
    </rPh>
    <rPh sb="2" eb="4">
      <t>ロウゴ</t>
    </rPh>
    <rPh sb="4" eb="6">
      <t>ジュンビ</t>
    </rPh>
    <rPh sb="6" eb="8">
      <t>シキン</t>
    </rPh>
    <phoneticPr fontId="3"/>
  </si>
  <si>
    <t>年間いくら貯めればいい?</t>
    <rPh sb="0" eb="2">
      <t>ネンカン</t>
    </rPh>
    <rPh sb="5" eb="6">
      <t>タ</t>
    </rPh>
    <phoneticPr fontId="3"/>
  </si>
  <si>
    <t>定年までの年数</t>
    <rPh sb="0" eb="2">
      <t>テイネン</t>
    </rPh>
    <rPh sb="5" eb="7">
      <t>ネンスウ</t>
    </rPh>
    <phoneticPr fontId="3"/>
  </si>
  <si>
    <t>年間貯蓄目標額</t>
    <rPh sb="0" eb="2">
      <t>ネンカン</t>
    </rPh>
    <rPh sb="2" eb="4">
      <t>チョチク</t>
    </rPh>
    <rPh sb="4" eb="7">
      <t>モクヒョウガク</t>
    </rPh>
    <phoneticPr fontId="3"/>
  </si>
  <si>
    <t>＜参照情報＞</t>
    <rPh sb="1" eb="3">
      <t>サンショウ</t>
    </rPh>
    <rPh sb="3" eb="5">
      <t>ジョウホウ</t>
    </rPh>
    <phoneticPr fontId="10"/>
  </si>
  <si>
    <t>妻１人期の必要生活費の割合</t>
    <rPh sb="0" eb="1">
      <t>ツマ</t>
    </rPh>
    <rPh sb="1" eb="3">
      <t>ヒトリ</t>
    </rPh>
    <rPh sb="3" eb="4">
      <t>キ</t>
    </rPh>
    <rPh sb="5" eb="7">
      <t>ヒツヨウ</t>
    </rPh>
    <rPh sb="7" eb="10">
      <t>セイカツヒ</t>
    </rPh>
    <rPh sb="11" eb="13">
      <t>ワリアイ</t>
    </rPh>
    <phoneticPr fontId="10"/>
  </si>
  <si>
    <t>夫婦２人期の生活費を100%とした時</t>
    <rPh sb="0" eb="2">
      <t>フウフ</t>
    </rPh>
    <rPh sb="2" eb="4">
      <t>フタリ</t>
    </rPh>
    <rPh sb="4" eb="5">
      <t>キ</t>
    </rPh>
    <rPh sb="6" eb="9">
      <t>セイカツヒ</t>
    </rPh>
    <rPh sb="17" eb="18">
      <t>トキ</t>
    </rPh>
    <phoneticPr fontId="3"/>
  </si>
  <si>
    <t>生存余命</t>
    <rPh sb="0" eb="2">
      <t>セイゾン</t>
    </rPh>
    <rPh sb="2" eb="4">
      <t>ヨミョウ</t>
    </rPh>
    <phoneticPr fontId="10"/>
  </si>
  <si>
    <t>余命約</t>
    <rPh sb="0" eb="2">
      <t>ヨミョウ</t>
    </rPh>
    <rPh sb="2" eb="3">
      <t>ヤク</t>
    </rPh>
    <phoneticPr fontId="3"/>
  </si>
  <si>
    <t>寿命 (60歳+余命)</t>
    <rPh sb="0" eb="2">
      <t>ジュミョウ</t>
    </rPh>
    <rPh sb="6" eb="7">
      <t>サイ</t>
    </rPh>
    <rPh sb="8" eb="10">
      <t>ヨミョウ</t>
    </rPh>
    <phoneticPr fontId="3"/>
  </si>
  <si>
    <t>男性/夫</t>
    <rPh sb="0" eb="2">
      <t>ダンセイ</t>
    </rPh>
    <rPh sb="3" eb="4">
      <t>オット</t>
    </rPh>
    <phoneticPr fontId="10"/>
  </si>
  <si>
    <t>年</t>
    <rPh sb="0" eb="1">
      <t>ネン</t>
    </rPh>
    <phoneticPr fontId="10"/>
  </si>
  <si>
    <t>女男平均余命の差</t>
    <rPh sb="0" eb="1">
      <t>オンナ</t>
    </rPh>
    <rPh sb="1" eb="2">
      <t>オトコ</t>
    </rPh>
    <rPh sb="2" eb="4">
      <t>ヘイキン</t>
    </rPh>
    <rPh sb="4" eb="6">
      <t>ヨミョウ</t>
    </rPh>
    <rPh sb="7" eb="8">
      <t>サ</t>
    </rPh>
    <phoneticPr fontId="3"/>
  </si>
  <si>
    <t>女性/妻</t>
    <rPh sb="0" eb="2">
      <t>ジョセイ</t>
    </rPh>
    <rPh sb="3" eb="4">
      <t>ツマ</t>
    </rPh>
    <phoneticPr fontId="10"/>
  </si>
  <si>
    <t>老後の生活資金</t>
    <rPh sb="0" eb="2">
      <t>ロウゴ</t>
    </rPh>
    <rPh sb="3" eb="5">
      <t>セイカツ</t>
    </rPh>
    <rPh sb="5" eb="7">
      <t>シキン</t>
    </rPh>
    <phoneticPr fontId="10"/>
  </si>
  <si>
    <t>老後必要な最低日常生活費用　（月額）</t>
    <rPh sb="0" eb="2">
      <t>ロウゴ</t>
    </rPh>
    <rPh sb="2" eb="4">
      <t>ヒツヨウ</t>
    </rPh>
    <rPh sb="5" eb="7">
      <t>サイテイ</t>
    </rPh>
    <rPh sb="7" eb="9">
      <t>ニチジョウ</t>
    </rPh>
    <rPh sb="9" eb="12">
      <t>セイカツヒ</t>
    </rPh>
    <rPh sb="12" eb="13">
      <t>ヨウ</t>
    </rPh>
    <rPh sb="15" eb="17">
      <t>ゲツガク</t>
    </rPh>
    <phoneticPr fontId="3"/>
  </si>
  <si>
    <t>万円</t>
    <rPh sb="0" eb="2">
      <t>マンエン</t>
    </rPh>
    <phoneticPr fontId="10"/>
  </si>
  <si>
    <t>ゆとりある老後生活が送れる費用　(月額）</t>
    <rPh sb="5" eb="7">
      <t>ロウゴ</t>
    </rPh>
    <rPh sb="7" eb="9">
      <t>セイカツ</t>
    </rPh>
    <rPh sb="10" eb="11">
      <t>オク</t>
    </rPh>
    <rPh sb="13" eb="15">
      <t>ヒヨウ</t>
    </rPh>
    <rPh sb="17" eb="18">
      <t>ゲツ</t>
    </rPh>
    <rPh sb="18" eb="19">
      <t>ガク</t>
    </rPh>
    <phoneticPr fontId="3"/>
  </si>
  <si>
    <t>夫</t>
    <rPh sb="0" eb="1">
      <t>オット</t>
    </rPh>
    <phoneticPr fontId="3"/>
  </si>
  <si>
    <t>妻</t>
    <rPh sb="0" eb="1">
      <t>ツマ</t>
    </rPh>
    <phoneticPr fontId="3"/>
  </si>
  <si>
    <t>　年　＝</t>
    <rPh sb="1" eb="2">
      <t>ネン</t>
    </rPh>
    <phoneticPr fontId="3"/>
  </si>
  <si>
    <t>万円）　÷</t>
    <rPh sb="0" eb="2">
      <t>マンエン</t>
    </rPh>
    <phoneticPr fontId="3"/>
  </si>
  <si>
    <t>歳</t>
    <rPh sb="0" eb="1">
      <t>サイ</t>
    </rPh>
    <phoneticPr fontId="3"/>
  </si>
  <si>
    <t>旅行などの余暇の余裕資金</t>
    <rPh sb="0" eb="2">
      <t>リョコウ</t>
    </rPh>
    <rPh sb="5" eb="7">
      <t>ヨカ</t>
    </rPh>
    <rPh sb="8" eb="10">
      <t>ヨユウ</t>
    </rPh>
    <rPh sb="10" eb="12">
      <t>シキン</t>
    </rPh>
    <phoneticPr fontId="3"/>
  </si>
  <si>
    <t>老後の収入総額</t>
    <rPh sb="0" eb="2">
      <t>ロウゴ</t>
    </rPh>
    <rPh sb="3" eb="5">
      <t>シュウニュウ</t>
    </rPh>
    <rPh sb="5" eb="7">
      <t>ソウガク</t>
    </rPh>
    <phoneticPr fontId="3"/>
  </si>
  <si>
    <t>現時点での老後用資金</t>
    <rPh sb="0" eb="3">
      <t>ゲンジテン</t>
    </rPh>
    <rPh sb="5" eb="7">
      <t>ロウゴ</t>
    </rPh>
    <rPh sb="7" eb="8">
      <t>ヨウ</t>
    </rPh>
    <rPh sb="8" eb="10">
      <t>シキン</t>
    </rPh>
    <phoneticPr fontId="3"/>
  </si>
  <si>
    <t>公的年金</t>
    <rPh sb="0" eb="2">
      <t>コウテキ</t>
    </rPh>
    <rPh sb="2" eb="4">
      <t>ネンキン</t>
    </rPh>
    <phoneticPr fontId="3"/>
  </si>
  <si>
    <t>注）　</t>
  </si>
  <si>
    <t>その他の費用</t>
    <rPh sb="2" eb="3">
      <t>タ</t>
    </rPh>
    <rPh sb="4" eb="6">
      <t>ヒヨウ</t>
    </rPh>
    <phoneticPr fontId="3"/>
  </si>
  <si>
    <t>万円 +</t>
    <rPh sb="0" eb="2">
      <t>マンエン</t>
    </rPh>
    <phoneticPr fontId="3"/>
  </si>
  <si>
    <t>万円　＝</t>
    <rPh sb="0" eb="2">
      <t>マンエン</t>
    </rPh>
    <phoneticPr fontId="3"/>
  </si>
  <si>
    <t>老後の支出総額</t>
    <rPh sb="0" eb="2">
      <t>ロウゴ</t>
    </rPh>
    <rPh sb="3" eb="5">
      <t>シシュツ</t>
    </rPh>
    <rPh sb="5" eb="7">
      <t>ソウガク</t>
    </rPh>
    <phoneticPr fontId="3"/>
  </si>
  <si>
    <t>老齢厚生年金</t>
    <rPh sb="0" eb="2">
      <t>ロウレイ</t>
    </rPh>
    <rPh sb="2" eb="4">
      <t>コウセイ</t>
    </rPh>
    <rPh sb="4" eb="6">
      <t>ネンキン</t>
    </rPh>
    <phoneticPr fontId="3"/>
  </si>
  <si>
    <t>歳から</t>
    <rPh sb="0" eb="1">
      <t>サイ</t>
    </rPh>
    <phoneticPr fontId="3"/>
  </si>
  <si>
    <t>歳まで</t>
    <rPh sb="0" eb="1">
      <t>サイ</t>
    </rPh>
    <phoneticPr fontId="3"/>
  </si>
  <si>
    <t>受取年齢</t>
    <rPh sb="0" eb="2">
      <t>ウケトリ</t>
    </rPh>
    <rPh sb="2" eb="4">
      <t>ネンレイ</t>
    </rPh>
    <phoneticPr fontId="3"/>
  </si>
  <si>
    <t>老齢基礎年金</t>
    <rPh sb="0" eb="2">
      <t>ロウレイ</t>
    </rPh>
    <rPh sb="2" eb="4">
      <t>キソ</t>
    </rPh>
    <rPh sb="4" eb="6">
      <t>ネンキン</t>
    </rPh>
    <phoneticPr fontId="3"/>
  </si>
  <si>
    <t>部分年金</t>
    <rPh sb="0" eb="2">
      <t>ブブン</t>
    </rPh>
    <rPh sb="2" eb="4">
      <t>ネンキン</t>
    </rPh>
    <phoneticPr fontId="3"/>
  </si>
  <si>
    <t>退職一時金</t>
    <rPh sb="0" eb="2">
      <t>タイショク</t>
    </rPh>
    <rPh sb="2" eb="5">
      <t>イチジキン</t>
    </rPh>
    <phoneticPr fontId="3"/>
  </si>
  <si>
    <t>年金受取開始から平均余命の年齢までの夫婦の収入</t>
    <rPh sb="0" eb="2">
      <t>ネンキン</t>
    </rPh>
    <rPh sb="2" eb="4">
      <t>ウケトリ</t>
    </rPh>
    <rPh sb="4" eb="6">
      <t>カイシ</t>
    </rPh>
    <rPh sb="8" eb="10">
      <t>ヘイキン</t>
    </rPh>
    <rPh sb="10" eb="12">
      <t>ヨミョウ</t>
    </rPh>
    <rPh sb="13" eb="15">
      <t>ネンレイ</t>
    </rPh>
    <rPh sb="18" eb="20">
      <t>フウフ</t>
    </rPh>
    <rPh sb="21" eb="23">
      <t>シュウニュウ</t>
    </rPh>
    <phoneticPr fontId="3"/>
  </si>
  <si>
    <t>現在の貯蓄からの充当額</t>
    <rPh sb="0" eb="2">
      <t>ゲンザイ</t>
    </rPh>
    <rPh sb="3" eb="5">
      <t>チョチク</t>
    </rPh>
    <rPh sb="8" eb="10">
      <t>ジュウトウ</t>
    </rPh>
    <rPh sb="10" eb="11">
      <t>ガク</t>
    </rPh>
    <phoneticPr fontId="3"/>
  </si>
  <si>
    <r>
      <t>老齢基礎年金</t>
    </r>
    <r>
      <rPr>
        <b/>
        <sz val="12"/>
        <color indexed="10"/>
        <rFont val="ＭＳ Ｐゴシック"/>
        <family val="3"/>
        <charset val="128"/>
      </rPr>
      <t>（年額）</t>
    </r>
    <rPh sb="0" eb="2">
      <t>ロウレイ</t>
    </rPh>
    <rPh sb="2" eb="4">
      <t>キソ</t>
    </rPh>
    <rPh sb="4" eb="6">
      <t>ネンキン</t>
    </rPh>
    <rPh sb="7" eb="9">
      <t>ネンガク</t>
    </rPh>
    <phoneticPr fontId="3"/>
  </si>
  <si>
    <r>
      <t>その他個人年金等</t>
    </r>
    <r>
      <rPr>
        <b/>
        <sz val="12"/>
        <color indexed="10"/>
        <rFont val="ＭＳ Ｐゴシック"/>
        <family val="3"/>
        <charset val="128"/>
      </rPr>
      <t>（年額）</t>
    </r>
    <rPh sb="2" eb="3">
      <t>タ</t>
    </rPh>
    <rPh sb="3" eb="5">
      <t>コジン</t>
    </rPh>
    <rPh sb="5" eb="7">
      <t>ネンキン</t>
    </rPh>
    <rPh sb="7" eb="8">
      <t>ナド</t>
    </rPh>
    <rPh sb="9" eb="11">
      <t>ネンガク</t>
    </rPh>
    <phoneticPr fontId="3"/>
  </si>
  <si>
    <t>（夫死亡後は遺族年金を受給したと想定）</t>
    <rPh sb="1" eb="2">
      <t>オット</t>
    </rPh>
    <rPh sb="2" eb="4">
      <t>シボウ</t>
    </rPh>
    <rPh sb="4" eb="5">
      <t>ゴ</t>
    </rPh>
    <rPh sb="6" eb="8">
      <t>イゾク</t>
    </rPh>
    <rPh sb="8" eb="10">
      <t>ネンキン</t>
    </rPh>
    <rPh sb="11" eb="13">
      <t>ジュキュウ</t>
    </rPh>
    <rPh sb="16" eb="18">
      <t>ソウテイ</t>
    </rPh>
    <phoneticPr fontId="3"/>
  </si>
  <si>
    <t>万円　</t>
    <rPh sb="0" eb="2">
      <t>マンエン</t>
    </rPh>
    <phoneticPr fontId="3"/>
  </si>
  <si>
    <r>
      <t>老後支出総額</t>
    </r>
    <r>
      <rPr>
        <sz val="10.5"/>
        <color indexed="12"/>
        <rFont val="ＭＳ Ｐゴシック"/>
        <family val="3"/>
        <charset val="128"/>
      </rPr>
      <t/>
    </r>
    <rPh sb="0" eb="2">
      <t>ロウゴ</t>
    </rPh>
    <rPh sb="2" eb="4">
      <t>シシュツ</t>
    </rPh>
    <rPh sb="4" eb="6">
      <t>ソウガク</t>
    </rPh>
    <phoneticPr fontId="3"/>
  </si>
  <si>
    <t>　65歳から余命まで</t>
    <rPh sb="3" eb="4">
      <t>サイ</t>
    </rPh>
    <rPh sb="6" eb="8">
      <t>ヨミョウ</t>
    </rPh>
    <phoneticPr fontId="3"/>
  </si>
  <si>
    <r>
      <t>その他の収入（夫婦共通）　</t>
    </r>
    <r>
      <rPr>
        <b/>
        <sz val="12"/>
        <color indexed="10"/>
        <rFont val="ＭＳ Ｐゴシック"/>
        <family val="3"/>
        <charset val="128"/>
      </rPr>
      <t>（生涯額）</t>
    </r>
    <rPh sb="2" eb="3">
      <t>タ</t>
    </rPh>
    <rPh sb="4" eb="6">
      <t>シュウニュウ</t>
    </rPh>
    <rPh sb="7" eb="9">
      <t>フウフ</t>
    </rPh>
    <rPh sb="9" eb="11">
      <t>キョウツウ</t>
    </rPh>
    <rPh sb="14" eb="16">
      <t>ショウガイ</t>
    </rPh>
    <rPh sb="16" eb="17">
      <t>ガク</t>
    </rPh>
    <phoneticPr fontId="3"/>
  </si>
  <si>
    <t>&lt;老後の支出&gt;</t>
    <rPh sb="1" eb="3">
      <t>ロウゴ</t>
    </rPh>
    <rPh sb="4" eb="6">
      <t>シシュツ</t>
    </rPh>
    <phoneticPr fontId="3"/>
  </si>
  <si>
    <t>&lt;老後の収入&gt;</t>
    <rPh sb="1" eb="3">
      <t>ロウゴ</t>
    </rPh>
    <rPh sb="4" eb="6">
      <t>シュウニュウ</t>
    </rPh>
    <phoneticPr fontId="3"/>
  </si>
  <si>
    <t>夫の年金と退職金</t>
    <rPh sb="0" eb="1">
      <t>オット</t>
    </rPh>
    <rPh sb="2" eb="4">
      <t>ネンキン</t>
    </rPh>
    <rPh sb="5" eb="8">
      <t>タイショクキン</t>
    </rPh>
    <phoneticPr fontId="3"/>
  </si>
  <si>
    <t>妻の年金と退職金</t>
    <rPh sb="0" eb="1">
      <t>ツマ</t>
    </rPh>
    <rPh sb="2" eb="4">
      <t>ネンキン</t>
    </rPh>
    <rPh sb="5" eb="8">
      <t>タイショクキン</t>
    </rPh>
    <phoneticPr fontId="3"/>
  </si>
  <si>
    <t>退職までの年数</t>
    <rPh sb="0" eb="2">
      <t>タイショク</t>
    </rPh>
    <rPh sb="5" eb="7">
      <t>ネンスウ</t>
    </rPh>
    <phoneticPr fontId="3"/>
  </si>
  <si>
    <t>不動産収入、保険金、配当金など</t>
    <rPh sb="0" eb="3">
      <t>フドウサン</t>
    </rPh>
    <rPh sb="3" eb="5">
      <t>シュウニュウ</t>
    </rPh>
    <rPh sb="6" eb="9">
      <t>ホケンキン</t>
    </rPh>
    <rPh sb="10" eb="12">
      <t>ハイトウ</t>
    </rPh>
    <rPh sb="12" eb="13">
      <t>キン</t>
    </rPh>
    <phoneticPr fontId="3"/>
  </si>
  <si>
    <t>&lt;算出期間の設定&gt;</t>
    <rPh sb="1" eb="3">
      <t>サンシュツ</t>
    </rPh>
    <rPh sb="3" eb="5">
      <t>キカン</t>
    </rPh>
    <rPh sb="6" eb="8">
      <t>セッテイ</t>
    </rPh>
    <phoneticPr fontId="3"/>
  </si>
  <si>
    <t>夫の生年月日</t>
    <rPh sb="0" eb="1">
      <t>オット</t>
    </rPh>
    <rPh sb="2" eb="4">
      <t>セイネン</t>
    </rPh>
    <rPh sb="4" eb="6">
      <t>ガッピ</t>
    </rPh>
    <phoneticPr fontId="3"/>
  </si>
  <si>
    <t>生まれ</t>
    <rPh sb="0" eb="1">
      <t>ウ</t>
    </rPh>
    <phoneticPr fontId="3"/>
  </si>
  <si>
    <t>退職をする年齢</t>
    <rPh sb="0" eb="2">
      <t>タイショク</t>
    </rPh>
    <rPh sb="5" eb="7">
      <t>ネンレイ</t>
    </rPh>
    <phoneticPr fontId="3"/>
  </si>
  <si>
    <t>妻の生年月日</t>
    <rPh sb="0" eb="1">
      <t>ツマ</t>
    </rPh>
    <rPh sb="2" eb="4">
      <t>セイネン</t>
    </rPh>
    <rPh sb="4" eb="6">
      <t>ガッピ</t>
    </rPh>
    <phoneticPr fontId="3"/>
  </si>
  <si>
    <t>算出する年齢</t>
    <rPh sb="0" eb="2">
      <t>サンシュツ</t>
    </rPh>
    <rPh sb="4" eb="6">
      <t>ネンレイ</t>
    </rPh>
    <phoneticPr fontId="3"/>
  </si>
  <si>
    <t>男性</t>
    <rPh sb="0" eb="2">
      <t>ダンセイ</t>
    </rPh>
    <phoneticPr fontId="18"/>
  </si>
  <si>
    <t>女性</t>
    <rPh sb="0" eb="2">
      <t>ジョセイ</t>
    </rPh>
    <phoneticPr fontId="18"/>
  </si>
  <si>
    <t xml:space="preserve">
（西暦）</t>
    <rPh sb="3" eb="5">
      <t>セイレキ</t>
    </rPh>
    <phoneticPr fontId="18"/>
  </si>
  <si>
    <t>報酬</t>
    <rPh sb="0" eb="2">
      <t>ホウシュウ</t>
    </rPh>
    <phoneticPr fontId="18"/>
  </si>
  <si>
    <t>定額</t>
    <rPh sb="0" eb="2">
      <t>テイガク</t>
    </rPh>
    <phoneticPr fontId="18"/>
  </si>
  <si>
    <t>適応生れ年</t>
    <rPh sb="0" eb="2">
      <t>テキオウ</t>
    </rPh>
    <rPh sb="2" eb="3">
      <t>ウマ</t>
    </rPh>
    <rPh sb="4" eb="5">
      <t>ドシ</t>
    </rPh>
    <phoneticPr fontId="10"/>
  </si>
  <si>
    <t>入力例：1955/12/6 (半角で入れてください)</t>
    <rPh sb="0" eb="2">
      <t>ニュウリョク</t>
    </rPh>
    <rPh sb="2" eb="3">
      <t>レイ</t>
    </rPh>
    <rPh sb="15" eb="17">
      <t>ハンカク</t>
    </rPh>
    <rPh sb="18" eb="19">
      <t>イ</t>
    </rPh>
    <phoneticPr fontId="3"/>
  </si>
  <si>
    <t>支給開始年齢</t>
    <rPh sb="0" eb="2">
      <t>シキュウ</t>
    </rPh>
    <rPh sb="2" eb="4">
      <t>カイシ</t>
    </rPh>
    <rPh sb="4" eb="6">
      <t>ネンレイ</t>
    </rPh>
    <phoneticPr fontId="3"/>
  </si>
  <si>
    <t>報酬比例部分</t>
    <rPh sb="0" eb="2">
      <t>ホウシュウ</t>
    </rPh>
    <rPh sb="2" eb="4">
      <t>ヒレイ</t>
    </rPh>
    <rPh sb="4" eb="6">
      <t>ブブン</t>
    </rPh>
    <phoneticPr fontId="3"/>
  </si>
  <si>
    <t>定額部分</t>
    <rPh sb="0" eb="2">
      <t>テイガク</t>
    </rPh>
    <rPh sb="2" eb="4">
      <t>ブブン</t>
    </rPh>
    <phoneticPr fontId="3"/>
  </si>
  <si>
    <t>退職予定の年齢</t>
    <rPh sb="0" eb="2">
      <t>タイショク</t>
    </rPh>
    <rPh sb="2" eb="4">
      <t>ヨテイ</t>
    </rPh>
    <rPh sb="5" eb="7">
      <t>ネンレイ</t>
    </rPh>
    <phoneticPr fontId="3"/>
  </si>
  <si>
    <t>＜退職までの目標準備資金＞</t>
    <rPh sb="1" eb="3">
      <t>タイショク</t>
    </rPh>
    <rPh sb="6" eb="8">
      <t>モクヒョウ</t>
    </rPh>
    <rPh sb="8" eb="10">
      <t>ジュンビ</t>
    </rPh>
    <rPh sb="10" eb="12">
      <t>シキン</t>
    </rPh>
    <phoneticPr fontId="3"/>
  </si>
  <si>
    <t>※定額部分と報酬比例部分の受給開始年齢は生年月日により異なり、自動で表示されます。年齢が表示されない場合は受給資格がありません。
※老齢基礎年金と老齢厚生年金の支給期間は終身です。収入金額では入力された年齢までを計算します。</t>
    <rPh sb="1" eb="3">
      <t>テイガク</t>
    </rPh>
    <rPh sb="3" eb="5">
      <t>ブブン</t>
    </rPh>
    <rPh sb="6" eb="8">
      <t>ホウシュウ</t>
    </rPh>
    <rPh sb="8" eb="10">
      <t>ヒレイ</t>
    </rPh>
    <rPh sb="10" eb="12">
      <t>ブブン</t>
    </rPh>
    <rPh sb="13" eb="15">
      <t>ジュキュウ</t>
    </rPh>
    <rPh sb="15" eb="17">
      <t>カイシ</t>
    </rPh>
    <rPh sb="17" eb="19">
      <t>ネンレイ</t>
    </rPh>
    <rPh sb="20" eb="22">
      <t>セイネン</t>
    </rPh>
    <rPh sb="22" eb="24">
      <t>ガッピ</t>
    </rPh>
    <rPh sb="27" eb="28">
      <t>コト</t>
    </rPh>
    <rPh sb="31" eb="33">
      <t>ジドウ</t>
    </rPh>
    <rPh sb="34" eb="36">
      <t>ヒョウジ</t>
    </rPh>
    <rPh sb="41" eb="43">
      <t>ネンレイ</t>
    </rPh>
    <rPh sb="44" eb="46">
      <t>ヒョウジ</t>
    </rPh>
    <rPh sb="50" eb="52">
      <t>バアイ</t>
    </rPh>
    <rPh sb="53" eb="55">
      <t>ジュキュウ</t>
    </rPh>
    <rPh sb="55" eb="57">
      <t>シカク</t>
    </rPh>
    <rPh sb="66" eb="68">
      <t>ロウレイ</t>
    </rPh>
    <rPh sb="68" eb="70">
      <t>キソ</t>
    </rPh>
    <rPh sb="70" eb="72">
      <t>ネンキン</t>
    </rPh>
    <rPh sb="73" eb="75">
      <t>ロウレイ</t>
    </rPh>
    <rPh sb="75" eb="77">
      <t>コウセイ</t>
    </rPh>
    <rPh sb="77" eb="79">
      <t>ネンキン</t>
    </rPh>
    <rPh sb="80" eb="82">
      <t>シキュウ</t>
    </rPh>
    <rPh sb="82" eb="84">
      <t>キカン</t>
    </rPh>
    <rPh sb="85" eb="87">
      <t>シュウシン</t>
    </rPh>
    <rPh sb="90" eb="92">
      <t>シュウニュウ</t>
    </rPh>
    <rPh sb="92" eb="94">
      <t>キンガク</t>
    </rPh>
    <rPh sb="96" eb="98">
      <t>ニュウリョク</t>
    </rPh>
    <rPh sb="101" eb="103">
      <t>ネンレイ</t>
    </rPh>
    <rPh sb="106" eb="108">
      <t>ケイサン</t>
    </rPh>
    <phoneticPr fontId="3"/>
  </si>
  <si>
    <r>
      <t>老齢厚生年金</t>
    </r>
    <r>
      <rPr>
        <b/>
        <sz val="12"/>
        <color indexed="10"/>
        <rFont val="ＭＳ Ｐゴシック"/>
        <family val="3"/>
        <charset val="128"/>
      </rPr>
      <t>（年額）</t>
    </r>
    <rPh sb="0" eb="2">
      <t>ロウレイ</t>
    </rPh>
    <rPh sb="2" eb="4">
      <t>コウセイ</t>
    </rPh>
    <rPh sb="4" eb="6">
      <t>ネンキン</t>
    </rPh>
    <rPh sb="7" eb="9">
      <t>ネンガク</t>
    </rPh>
    <phoneticPr fontId="3"/>
  </si>
  <si>
    <r>
      <t>企業年金額</t>
    </r>
    <r>
      <rPr>
        <b/>
        <sz val="12"/>
        <color indexed="10"/>
        <rFont val="ＭＳ Ｐゴシック"/>
        <family val="3"/>
        <charset val="128"/>
      </rPr>
      <t>(年額）</t>
    </r>
    <rPh sb="0" eb="2">
      <t>キギョウ</t>
    </rPh>
    <rPh sb="2" eb="4">
      <t>ネンキン</t>
    </rPh>
    <rPh sb="4" eb="5">
      <t>ガク</t>
    </rPh>
    <rPh sb="6" eb="8">
      <t>ネンガク</t>
    </rPh>
    <phoneticPr fontId="3"/>
  </si>
  <si>
    <r>
      <t>遺族年金</t>
    </r>
    <r>
      <rPr>
        <b/>
        <sz val="12"/>
        <color indexed="10"/>
        <rFont val="ＭＳ Ｐゴシック"/>
        <family val="3"/>
        <charset val="128"/>
      </rPr>
      <t>(年額）</t>
    </r>
    <rPh sb="0" eb="2">
      <t>イゾク</t>
    </rPh>
    <rPh sb="2" eb="4">
      <t>ネンキン</t>
    </rPh>
    <rPh sb="5" eb="7">
      <t>ネンガク</t>
    </rPh>
    <phoneticPr fontId="3"/>
  </si>
  <si>
    <t>　夫退職から算出年齢までの年数</t>
    <rPh sb="1" eb="2">
      <t>オット</t>
    </rPh>
    <rPh sb="2" eb="4">
      <t>タイショク</t>
    </rPh>
    <rPh sb="6" eb="8">
      <t>サンシュツ</t>
    </rPh>
    <rPh sb="8" eb="10">
      <t>ネンレイ</t>
    </rPh>
    <rPh sb="13" eb="15">
      <t>ネンスウ</t>
    </rPh>
    <phoneticPr fontId="3"/>
  </si>
  <si>
    <t xml:space="preserve">      男女の寿命の年齢差</t>
    <rPh sb="6" eb="8">
      <t>ダンジョ</t>
    </rPh>
    <rPh sb="9" eb="11">
      <t>ジュミョウ</t>
    </rPh>
    <rPh sb="12" eb="15">
      <t>ネンレイサ</t>
    </rPh>
    <phoneticPr fontId="3"/>
  </si>
  <si>
    <t>年分</t>
    <rPh sb="0" eb="2">
      <t>ネンブン</t>
    </rPh>
    <phoneticPr fontId="3"/>
  </si>
  <si>
    <t>万円　・・・</t>
    <rPh sb="0" eb="2">
      <t>マンエン</t>
    </rPh>
    <phoneticPr fontId="3"/>
  </si>
  <si>
    <t>　（想定寿命）</t>
    <rPh sb="2" eb="4">
      <t>ソウテイ</t>
    </rPh>
    <rPh sb="4" eb="6">
      <t>ジュミョウ</t>
    </rPh>
    <phoneticPr fontId="3"/>
  </si>
  <si>
    <t>万円 ・・・</t>
    <rPh sb="0" eb="2">
      <t>マンエン</t>
    </rPh>
    <phoneticPr fontId="3"/>
  </si>
  <si>
    <t>④</t>
    <phoneticPr fontId="3"/>
  </si>
  <si>
    <t xml:space="preserve">③ </t>
    <phoneticPr fontId="3"/>
  </si>
  <si>
    <t xml:space="preserve">⑤ </t>
    <phoneticPr fontId="3"/>
  </si>
  <si>
    <t>年　 ・・・</t>
    <rPh sb="0" eb="1">
      <t>トシ</t>
    </rPh>
    <phoneticPr fontId="3"/>
  </si>
  <si>
    <t>⑥</t>
    <phoneticPr fontId="3"/>
  </si>
  <si>
    <t>年齢</t>
    <rPh sb="0" eb="2">
      <t>ネンレイ</t>
    </rPh>
    <phoneticPr fontId="3"/>
  </si>
  <si>
    <t>年金支給の</t>
    <rPh sb="0" eb="2">
      <t>ネンキン</t>
    </rPh>
    <rPh sb="2" eb="4">
      <t>シキュウ</t>
    </rPh>
    <phoneticPr fontId="3"/>
  </si>
  <si>
    <t>部分に必要な情報を入力してください。予め表示されている推奨の数値は変更することができます。</t>
    <rPh sb="0" eb="2">
      <t>ブブン</t>
    </rPh>
    <rPh sb="3" eb="5">
      <t>ヒツヨウ</t>
    </rPh>
    <rPh sb="6" eb="8">
      <t>ジョウホウ</t>
    </rPh>
    <rPh sb="9" eb="11">
      <t>ニュウリョク</t>
    </rPh>
    <rPh sb="18" eb="19">
      <t>アラカジ</t>
    </rPh>
    <rPh sb="20" eb="22">
      <t>ヒョウジ</t>
    </rPh>
    <rPh sb="27" eb="29">
      <t>スイショウ</t>
    </rPh>
    <rPh sb="30" eb="32">
      <t>スウチ</t>
    </rPh>
    <rPh sb="33" eb="35">
      <t>ヘンコウ</t>
    </rPh>
    <phoneticPr fontId="3"/>
  </si>
  <si>
    <t>部分には計算結果が表示されます。ここに表示された数値は変更ができません。</t>
    <rPh sb="19" eb="21">
      <t>ヒョウジ</t>
    </rPh>
    <rPh sb="24" eb="26">
      <t>スウチ</t>
    </rPh>
    <rPh sb="27" eb="29">
      <t>ヘンコウ</t>
    </rPh>
    <phoneticPr fontId="3"/>
  </si>
  <si>
    <t>※夫が死亡した時の年齢から妻の想定寿命まで</t>
    <rPh sb="1" eb="2">
      <t>オット</t>
    </rPh>
    <rPh sb="3" eb="5">
      <t>シボウ</t>
    </rPh>
    <rPh sb="7" eb="8">
      <t>トキ</t>
    </rPh>
    <rPh sb="9" eb="11">
      <t>ネンレイ</t>
    </rPh>
    <rPh sb="13" eb="14">
      <t>ツマ</t>
    </rPh>
    <rPh sb="15" eb="17">
      <t>ソウテイ</t>
    </rPh>
    <rPh sb="17" eb="19">
      <t>ジュミョウ</t>
    </rPh>
    <phoneticPr fontId="3"/>
  </si>
  <si>
    <t>・ この計算にあたり、税金・社会保険料・加給年金・振替加算・経過的寡婦加算などは考慮していません。</t>
    <phoneticPr fontId="3"/>
  </si>
  <si>
    <t xml:space="preserve"> 注 </t>
    <phoneticPr fontId="3"/>
  </si>
  <si>
    <t>・試算結果の数値は概算です。実際の金額とは異なる場合がありますので御了承ください。</t>
    <phoneticPr fontId="3"/>
  </si>
  <si>
    <t>・自営業・公務員・専業主婦の方は異なる結果になります。公的年金に関わる部分に関しては別途お調べください。</t>
    <rPh sb="1" eb="4">
      <t>ジエイギョウ</t>
    </rPh>
    <rPh sb="5" eb="8">
      <t>コウムイン</t>
    </rPh>
    <rPh sb="9" eb="11">
      <t>センギョウ</t>
    </rPh>
    <rPh sb="11" eb="13">
      <t>シュフ</t>
    </rPh>
    <rPh sb="14" eb="15">
      <t>カタ</t>
    </rPh>
    <rPh sb="16" eb="17">
      <t>コト</t>
    </rPh>
    <rPh sb="19" eb="21">
      <t>ケッカ</t>
    </rPh>
    <rPh sb="27" eb="29">
      <t>コウテキ</t>
    </rPh>
    <rPh sb="29" eb="31">
      <t>ネンキン</t>
    </rPh>
    <rPh sb="32" eb="33">
      <t>カカ</t>
    </rPh>
    <rPh sb="35" eb="37">
      <t>ブブン</t>
    </rPh>
    <rPh sb="38" eb="39">
      <t>カン</t>
    </rPh>
    <rPh sb="42" eb="44">
      <t>ベット</t>
    </rPh>
    <rPh sb="45" eb="46">
      <t>シラ</t>
    </rPh>
    <phoneticPr fontId="3"/>
  </si>
  <si>
    <t>住宅リフォーム、住宅ローン残高、車の買換え、医療・介護費、子どもへの援助資金など</t>
    <rPh sb="0" eb="2">
      <t>ジュウタク</t>
    </rPh>
    <rPh sb="8" eb="10">
      <t>ジュウタク</t>
    </rPh>
    <rPh sb="13" eb="15">
      <t>ザンダカ</t>
    </rPh>
    <rPh sb="16" eb="17">
      <t>クルマ</t>
    </rPh>
    <rPh sb="18" eb="20">
      <t>カイカ</t>
    </rPh>
    <rPh sb="22" eb="24">
      <t>イリョウ</t>
    </rPh>
    <rPh sb="25" eb="27">
      <t>カイゴ</t>
    </rPh>
    <rPh sb="27" eb="28">
      <t>ヒ</t>
    </rPh>
    <rPh sb="29" eb="30">
      <t>コ</t>
    </rPh>
    <rPh sb="34" eb="36">
      <t>エンジョ</t>
    </rPh>
    <rPh sb="36" eb="38">
      <t>シキン</t>
    </rPh>
    <phoneticPr fontId="3"/>
  </si>
  <si>
    <t>　＋</t>
    <phoneticPr fontId="3"/>
  </si>
  <si>
    <t>＝</t>
    <phoneticPr fontId="3"/>
  </si>
  <si>
    <r>
      <t>万円</t>
    </r>
    <r>
      <rPr>
        <b/>
        <sz val="12"/>
        <color indexed="50"/>
        <rFont val="ＭＳ Ｐゴシック"/>
        <family val="3"/>
        <charset val="128"/>
      </rPr>
      <t>･･･A</t>
    </r>
    <rPh sb="0" eb="2">
      <t>マンエン</t>
    </rPh>
    <phoneticPr fontId="3"/>
  </si>
  <si>
    <t>A</t>
    <phoneticPr fontId="3"/>
  </si>
  <si>
    <t>×</t>
    <phoneticPr fontId="3"/>
  </si>
  <si>
    <t>＝</t>
    <phoneticPr fontId="3"/>
  </si>
  <si>
    <r>
      <t>万円</t>
    </r>
    <r>
      <rPr>
        <b/>
        <sz val="12"/>
        <color indexed="14"/>
        <rFont val="ＭＳ Ｐゴシック"/>
        <family val="3"/>
        <charset val="128"/>
      </rPr>
      <t>･･･B</t>
    </r>
    <rPh sb="0" eb="2">
      <t>マンエン</t>
    </rPh>
    <phoneticPr fontId="3"/>
  </si>
  <si>
    <t>A</t>
    <phoneticPr fontId="3"/>
  </si>
  <si>
    <t>夫婦の年齢差</t>
    <phoneticPr fontId="3"/>
  </si>
  <si>
    <t>×    (</t>
    <phoneticPr fontId="3"/>
  </si>
  <si>
    <t>)  　　 =</t>
    <phoneticPr fontId="3"/>
  </si>
  <si>
    <r>
      <t>万円</t>
    </r>
    <r>
      <rPr>
        <b/>
        <sz val="12"/>
        <color indexed="48"/>
        <rFont val="ＭＳ Ｐゴシック"/>
        <family val="3"/>
        <charset val="128"/>
      </rPr>
      <t>･･･C</t>
    </r>
    <rPh sb="0" eb="2">
      <t>マンエン</t>
    </rPh>
    <phoneticPr fontId="3"/>
  </si>
  <si>
    <t>B</t>
    <phoneticPr fontId="3"/>
  </si>
  <si>
    <t>C</t>
    <phoneticPr fontId="3"/>
  </si>
  <si>
    <t>＋</t>
    <phoneticPr fontId="3"/>
  </si>
  <si>
    <r>
      <t>万円</t>
    </r>
    <r>
      <rPr>
        <b/>
        <sz val="12"/>
        <color indexed="52"/>
        <rFont val="ＭＳ Ｐゴシック"/>
        <family val="3"/>
        <charset val="128"/>
      </rPr>
      <t>･･･D</t>
    </r>
    <rPh sb="0" eb="2">
      <t>マンエン</t>
    </rPh>
    <phoneticPr fontId="3"/>
  </si>
  <si>
    <t>D</t>
    <phoneticPr fontId="3"/>
  </si>
  <si>
    <t>Ｅ</t>
    <phoneticPr fontId="3"/>
  </si>
  <si>
    <t>－</t>
    <phoneticPr fontId="3"/>
  </si>
  <si>
    <r>
      <t>万円</t>
    </r>
    <r>
      <rPr>
        <b/>
        <sz val="12"/>
        <color indexed="54"/>
        <rFont val="ＭＳ Ｐゴシック"/>
        <family val="3"/>
        <charset val="128"/>
      </rPr>
      <t>･･･Ｆ</t>
    </r>
    <rPh sb="0" eb="2">
      <t>マンエン</t>
    </rPh>
    <phoneticPr fontId="3"/>
  </si>
  <si>
    <t>Ｆ</t>
    <phoneticPr fontId="3"/>
  </si>
  <si>
    <t>（</t>
    <phoneticPr fontId="3"/>
  </si>
  <si>
    <t>平均余命</t>
    <phoneticPr fontId="10"/>
  </si>
  <si>
    <t>※算出したい想定寿命の年齢を入れてください。</t>
    <rPh sb="1" eb="3">
      <t>サンシュツ</t>
    </rPh>
    <rPh sb="6" eb="8">
      <t>ソウテイ</t>
    </rPh>
    <rPh sb="8" eb="10">
      <t>ジュミョウ</t>
    </rPh>
    <rPh sb="11" eb="13">
      <t>ネンレイ</t>
    </rPh>
    <rPh sb="14" eb="15">
      <t>イ</t>
    </rPh>
    <phoneticPr fontId="3"/>
  </si>
  <si>
    <t>※夫婦の年齢差を考慮して夫より妻が長生きする年齢を入れてください。</t>
    <rPh sb="1" eb="3">
      <t>フウフ</t>
    </rPh>
    <rPh sb="4" eb="7">
      <t>ネンレイサ</t>
    </rPh>
    <rPh sb="8" eb="10">
      <t>コウリョ</t>
    </rPh>
    <rPh sb="12" eb="13">
      <t>オット</t>
    </rPh>
    <rPh sb="17" eb="19">
      <t>ナガイ</t>
    </rPh>
    <rPh sb="22" eb="24">
      <t>ネンレイ</t>
    </rPh>
    <rPh sb="25" eb="26">
      <t>イ</t>
    </rPh>
    <phoneticPr fontId="3"/>
  </si>
  <si>
    <t>※参考値が表示されますが、金額がわかる場合には数値を入力してください。(一度数値を入力して保存すると次回から参考値は表示されなくなります)</t>
    <rPh sb="1" eb="3">
      <t>サンコウ</t>
    </rPh>
    <rPh sb="3" eb="4">
      <t>アタイ</t>
    </rPh>
    <rPh sb="5" eb="7">
      <t>ヒョウジ</t>
    </rPh>
    <rPh sb="13" eb="15">
      <t>キンガク</t>
    </rPh>
    <rPh sb="19" eb="21">
      <t>バアイ</t>
    </rPh>
    <rPh sb="23" eb="25">
      <t>スウチ</t>
    </rPh>
    <rPh sb="26" eb="28">
      <t>ニュウリョク</t>
    </rPh>
    <rPh sb="36" eb="38">
      <t>イチド</t>
    </rPh>
    <rPh sb="38" eb="40">
      <t>スウチ</t>
    </rPh>
    <rPh sb="41" eb="42">
      <t>イリ</t>
    </rPh>
    <rPh sb="42" eb="43">
      <t>チカラ</t>
    </rPh>
    <rPh sb="45" eb="47">
      <t>ホゾン</t>
    </rPh>
    <rPh sb="50" eb="52">
      <t>ジカイ</t>
    </rPh>
    <rPh sb="54" eb="56">
      <t>サンコウ</t>
    </rPh>
    <rPh sb="56" eb="57">
      <t>チ</t>
    </rPh>
    <rPh sb="58" eb="60">
      <t>ヒョウジ</t>
    </rPh>
    <phoneticPr fontId="3"/>
  </si>
  <si>
    <t>※妻が老齢厚生年金を受給している場合、それに相当する額は支給停止になります。年金額＝遺族厚生年金－妻の老齢厚生年金　</t>
    <rPh sb="1" eb="2">
      <t>ツマ</t>
    </rPh>
    <rPh sb="3" eb="5">
      <t>ロウレイ</t>
    </rPh>
    <rPh sb="5" eb="7">
      <t>コウセイ</t>
    </rPh>
    <rPh sb="7" eb="9">
      <t>ネンキン</t>
    </rPh>
    <rPh sb="10" eb="12">
      <t>ジュキュウ</t>
    </rPh>
    <rPh sb="16" eb="18">
      <t>バアイ</t>
    </rPh>
    <rPh sb="22" eb="24">
      <t>ソウトウ</t>
    </rPh>
    <rPh sb="26" eb="27">
      <t>ガク</t>
    </rPh>
    <rPh sb="28" eb="30">
      <t>シキュウ</t>
    </rPh>
    <rPh sb="30" eb="32">
      <t>テイシ</t>
    </rPh>
    <rPh sb="38" eb="41">
      <t>ネンキンガク</t>
    </rPh>
    <rPh sb="42" eb="44">
      <t>イゾク</t>
    </rPh>
    <rPh sb="44" eb="46">
      <t>コウセイ</t>
    </rPh>
    <rPh sb="46" eb="48">
      <t>ネンキン</t>
    </rPh>
    <rPh sb="49" eb="50">
      <t>ツマ</t>
    </rPh>
    <rPh sb="51" eb="53">
      <t>ロウレイ</t>
    </rPh>
    <rPh sb="53" eb="55">
      <t>コウセイ</t>
    </rPh>
    <rPh sb="55" eb="57">
      <t>ネンキン</t>
    </rPh>
    <phoneticPr fontId="3"/>
  </si>
  <si>
    <t>その他の収入（夫婦共通）　（生涯額）</t>
    <rPh sb="2" eb="3">
      <t>タ</t>
    </rPh>
    <rPh sb="4" eb="6">
      <t>シュウニュウ</t>
    </rPh>
    <rPh sb="7" eb="9">
      <t>フウフ</t>
    </rPh>
    <rPh sb="9" eb="11">
      <t>キョウツウ</t>
    </rPh>
    <rPh sb="14" eb="16">
      <t>ショウガイ</t>
    </rPh>
    <rPh sb="16" eb="17">
      <t>ガク</t>
    </rPh>
    <phoneticPr fontId="3"/>
  </si>
  <si>
    <t>※定額部分と報酬比例部分の受給開始年齢は生年月日により異なります。年齢が表示されない場合は65歳前の年金受給はありません。
※老齢基礎年金と老齢厚生年金の支給期間は終身です。収入金額では入力された想定寿命までを計算します。</t>
    <rPh sb="1" eb="3">
      <t>テイガク</t>
    </rPh>
    <rPh sb="3" eb="5">
      <t>ブブン</t>
    </rPh>
    <rPh sb="6" eb="8">
      <t>ホウシュウ</t>
    </rPh>
    <rPh sb="8" eb="10">
      <t>ヒレイ</t>
    </rPh>
    <rPh sb="10" eb="12">
      <t>ブブン</t>
    </rPh>
    <rPh sb="13" eb="15">
      <t>ジュキュウ</t>
    </rPh>
    <rPh sb="15" eb="17">
      <t>カイシ</t>
    </rPh>
    <rPh sb="17" eb="19">
      <t>ネンレイ</t>
    </rPh>
    <rPh sb="20" eb="22">
      <t>セイネン</t>
    </rPh>
    <rPh sb="22" eb="24">
      <t>ガッピ</t>
    </rPh>
    <rPh sb="27" eb="28">
      <t>コト</t>
    </rPh>
    <rPh sb="33" eb="35">
      <t>ネンレイ</t>
    </rPh>
    <rPh sb="36" eb="38">
      <t>ヒョウジ</t>
    </rPh>
    <rPh sb="42" eb="44">
      <t>バアイ</t>
    </rPh>
    <rPh sb="47" eb="49">
      <t>サイマエ</t>
    </rPh>
    <rPh sb="50" eb="52">
      <t>ネンキン</t>
    </rPh>
    <rPh sb="52" eb="54">
      <t>ジュキュウ</t>
    </rPh>
    <rPh sb="63" eb="65">
      <t>ロウレイ</t>
    </rPh>
    <rPh sb="65" eb="67">
      <t>キソ</t>
    </rPh>
    <rPh sb="67" eb="69">
      <t>ネンキン</t>
    </rPh>
    <rPh sb="70" eb="72">
      <t>ロウレイ</t>
    </rPh>
    <rPh sb="72" eb="74">
      <t>コウセイ</t>
    </rPh>
    <rPh sb="74" eb="76">
      <t>ネンキン</t>
    </rPh>
    <rPh sb="77" eb="79">
      <t>シキュウ</t>
    </rPh>
    <rPh sb="79" eb="81">
      <t>キカン</t>
    </rPh>
    <rPh sb="82" eb="84">
      <t>シュウシン</t>
    </rPh>
    <rPh sb="87" eb="89">
      <t>シュウニュウ</t>
    </rPh>
    <rPh sb="89" eb="91">
      <t>キンガク</t>
    </rPh>
    <rPh sb="93" eb="95">
      <t>ニュウリョク</t>
    </rPh>
    <rPh sb="105" eb="107">
      <t>ケイサン</t>
    </rPh>
    <phoneticPr fontId="3"/>
  </si>
  <si>
    <r>
      <t>遺族厚生年金</t>
    </r>
    <r>
      <rPr>
        <b/>
        <sz val="12"/>
        <color indexed="60"/>
        <rFont val="ＭＳ Ｐゴシック"/>
        <family val="3"/>
        <charset val="128"/>
      </rPr>
      <t>(年額）</t>
    </r>
    <rPh sb="0" eb="2">
      <t>イゾク</t>
    </rPh>
    <rPh sb="2" eb="4">
      <t>コウセイ</t>
    </rPh>
    <rPh sb="4" eb="6">
      <t>ネンキン</t>
    </rPh>
    <rPh sb="7" eb="9">
      <t>ネンガク</t>
    </rPh>
    <phoneticPr fontId="3"/>
  </si>
  <si>
    <t>この試算ツールは、一般の皆さまがご自身のライフプランおよびマネー＆キャリアプランを考えるうえで活用していただくために掲載しています。</t>
    <phoneticPr fontId="18"/>
  </si>
  <si>
    <t>雑誌や新聞、HP、セミナー資料などへ無断転載することはお断りいたします。</t>
    <phoneticPr fontId="3"/>
  </si>
  <si>
    <r>
      <t>日常生活費</t>
    </r>
    <r>
      <rPr>
        <b/>
        <sz val="12"/>
        <color rgb="FFC00000"/>
        <rFont val="ＭＳ Ｐゴシック"/>
        <family val="3"/>
        <charset val="128"/>
      </rPr>
      <t xml:space="preserve"> （年額）</t>
    </r>
    <rPh sb="0" eb="2">
      <t>ニチジョウ</t>
    </rPh>
    <rPh sb="2" eb="5">
      <t>セイカツヒ</t>
    </rPh>
    <rPh sb="7" eb="9">
      <t>ネンガク</t>
    </rPh>
    <phoneticPr fontId="3"/>
  </si>
  <si>
    <r>
      <t xml:space="preserve">ゆとりのための費用 </t>
    </r>
    <r>
      <rPr>
        <b/>
        <sz val="12"/>
        <color rgb="FFC00000"/>
        <rFont val="ＭＳ Ｐゴシック"/>
        <family val="3"/>
        <charset val="128"/>
      </rPr>
      <t>（年額）</t>
    </r>
    <rPh sb="7" eb="9">
      <t>ヒヨウ</t>
    </rPh>
    <rPh sb="11" eb="13">
      <t>ネンガク</t>
    </rPh>
    <phoneticPr fontId="3"/>
  </si>
  <si>
    <r>
      <t xml:space="preserve">老後に必要な資金の計算 </t>
    </r>
    <r>
      <rPr>
        <b/>
        <sz val="12"/>
        <color theme="3" tint="-0.249977111117893"/>
        <rFont val="ＭＳ Ｐゴシック"/>
        <family val="3"/>
        <charset val="128"/>
      </rPr>
      <t xml:space="preserve"> </t>
    </r>
    <r>
      <rPr>
        <sz val="12"/>
        <color theme="3" tint="-0.249977111117893"/>
        <rFont val="ＭＳ Ｐゴシック"/>
        <family val="3"/>
        <charset val="128"/>
      </rPr>
      <t>　(主に会社員の方が利用することを想定しています）</t>
    </r>
    <rPh sb="9" eb="11">
      <t>ケイサン</t>
    </rPh>
    <rPh sb="15" eb="16">
      <t>オモ</t>
    </rPh>
    <rPh sb="17" eb="20">
      <t>カイシャイン</t>
    </rPh>
    <rPh sb="21" eb="22">
      <t>カタ</t>
    </rPh>
    <rPh sb="23" eb="25">
      <t>リヨウ</t>
    </rPh>
    <rPh sb="30" eb="32">
      <t>ソウテイ</t>
    </rPh>
    <phoneticPr fontId="3"/>
  </si>
  <si>
    <t>Copyright (c) Akiko Izumi. All Rights Reserved.</t>
    <phoneticPr fontId="18"/>
  </si>
  <si>
    <r>
      <t>その他の費用</t>
    </r>
    <r>
      <rPr>
        <b/>
        <sz val="12"/>
        <color indexed="60"/>
        <rFont val="ＭＳ Ｐゴシック"/>
        <family val="3"/>
        <charset val="128"/>
      </rPr>
      <t xml:space="preserve"> </t>
    </r>
    <r>
      <rPr>
        <b/>
        <sz val="12"/>
        <color rgb="FFC00000"/>
        <rFont val="ＭＳ Ｐゴシック"/>
        <family val="3"/>
        <charset val="128"/>
      </rPr>
      <t>（生涯額）</t>
    </r>
    <rPh sb="2" eb="3">
      <t>タ</t>
    </rPh>
    <rPh sb="4" eb="6">
      <t>ヒヨウ</t>
    </rPh>
    <rPh sb="8" eb="10">
      <t>ショウガイ</t>
    </rPh>
    <rPh sb="10" eb="11">
      <t>ガク</t>
    </rPh>
    <phoneticPr fontId="3"/>
  </si>
  <si>
    <r>
      <t>老齢基礎年金</t>
    </r>
    <r>
      <rPr>
        <b/>
        <sz val="12"/>
        <color rgb="FFC00000"/>
        <rFont val="ＭＳ Ｐゴシック"/>
        <family val="3"/>
        <charset val="128"/>
      </rPr>
      <t>（年額）</t>
    </r>
    <rPh sb="0" eb="2">
      <t>ロウレイ</t>
    </rPh>
    <rPh sb="2" eb="4">
      <t>キソ</t>
    </rPh>
    <rPh sb="4" eb="6">
      <t>ネンキン</t>
    </rPh>
    <rPh sb="7" eb="9">
      <t>ネンガク</t>
    </rPh>
    <phoneticPr fontId="3"/>
  </si>
  <si>
    <r>
      <t>老齢厚生年金</t>
    </r>
    <r>
      <rPr>
        <b/>
        <sz val="12"/>
        <color rgb="FFC00000"/>
        <rFont val="ＭＳ Ｐゴシック"/>
        <family val="3"/>
        <charset val="128"/>
      </rPr>
      <t>（年額）</t>
    </r>
    <rPh sb="0" eb="2">
      <t>ロウレイ</t>
    </rPh>
    <rPh sb="2" eb="4">
      <t>コウセイ</t>
    </rPh>
    <rPh sb="4" eb="6">
      <t>ネンキン</t>
    </rPh>
    <rPh sb="7" eb="9">
      <t>ネンガク</t>
    </rPh>
    <phoneticPr fontId="3"/>
  </si>
  <si>
    <r>
      <rPr>
        <sz val="10"/>
        <color rgb="FFC00000"/>
        <rFont val="ＭＳ Ｐゴシック"/>
        <family val="3"/>
        <charset val="128"/>
      </rPr>
      <t xml:space="preserve">※定額部分と報酬比例部分の受給開始年齢は生年月日により異なります。年齢が表示されない場合は65歳前の年金受給はありません。
</t>
    </r>
    <r>
      <rPr>
        <sz val="10"/>
        <rFont val="ＭＳ Ｐゴシック"/>
        <family val="3"/>
        <charset val="128"/>
      </rPr>
      <t>※老齢基礎年金と老齢厚生年金の支給期間は終身です。収入金額では入力された想定寿命までを計算します。</t>
    </r>
    <rPh sb="1" eb="3">
      <t>テイガク</t>
    </rPh>
    <rPh sb="3" eb="5">
      <t>ブブン</t>
    </rPh>
    <rPh sb="6" eb="8">
      <t>ホウシュウ</t>
    </rPh>
    <rPh sb="8" eb="10">
      <t>ヒレイ</t>
    </rPh>
    <rPh sb="10" eb="12">
      <t>ブブン</t>
    </rPh>
    <rPh sb="13" eb="15">
      <t>ジュキュウ</t>
    </rPh>
    <rPh sb="15" eb="17">
      <t>カイシ</t>
    </rPh>
    <rPh sb="17" eb="19">
      <t>ネンレイ</t>
    </rPh>
    <rPh sb="20" eb="22">
      <t>セイネン</t>
    </rPh>
    <rPh sb="22" eb="24">
      <t>ガッピ</t>
    </rPh>
    <rPh sb="27" eb="28">
      <t>コト</t>
    </rPh>
    <rPh sb="33" eb="35">
      <t>ネンレイ</t>
    </rPh>
    <rPh sb="36" eb="38">
      <t>ヒョウジ</t>
    </rPh>
    <rPh sb="42" eb="44">
      <t>バアイ</t>
    </rPh>
    <rPh sb="47" eb="49">
      <t>サイマエ</t>
    </rPh>
    <rPh sb="50" eb="52">
      <t>ネンキン</t>
    </rPh>
    <rPh sb="52" eb="54">
      <t>ジュキュウ</t>
    </rPh>
    <rPh sb="63" eb="65">
      <t>ロウレイ</t>
    </rPh>
    <rPh sb="65" eb="67">
      <t>キソ</t>
    </rPh>
    <rPh sb="67" eb="69">
      <t>ネンキン</t>
    </rPh>
    <rPh sb="70" eb="72">
      <t>ロウレイ</t>
    </rPh>
    <rPh sb="72" eb="74">
      <t>コウセイ</t>
    </rPh>
    <rPh sb="74" eb="76">
      <t>ネンキン</t>
    </rPh>
    <rPh sb="77" eb="79">
      <t>シキュウ</t>
    </rPh>
    <rPh sb="79" eb="81">
      <t>キカン</t>
    </rPh>
    <rPh sb="82" eb="84">
      <t>シュウシン</t>
    </rPh>
    <rPh sb="87" eb="89">
      <t>シュウニュウ</t>
    </rPh>
    <rPh sb="89" eb="91">
      <t>キンガク</t>
    </rPh>
    <rPh sb="93" eb="95">
      <t>ニュウリョク</t>
    </rPh>
    <rPh sb="105" eb="107">
      <t>ケイサン</t>
    </rPh>
    <phoneticPr fontId="3"/>
  </si>
  <si>
    <r>
      <t>企業年金額</t>
    </r>
    <r>
      <rPr>
        <b/>
        <sz val="12"/>
        <color rgb="FFC00000"/>
        <rFont val="ＭＳ Ｐゴシック"/>
        <family val="3"/>
        <charset val="128"/>
      </rPr>
      <t>(年額）</t>
    </r>
    <rPh sb="0" eb="2">
      <t>キギョウ</t>
    </rPh>
    <rPh sb="2" eb="4">
      <t>ネンキン</t>
    </rPh>
    <rPh sb="4" eb="5">
      <t>ガク</t>
    </rPh>
    <rPh sb="6" eb="8">
      <t>ネンガク</t>
    </rPh>
    <phoneticPr fontId="3"/>
  </si>
  <si>
    <r>
      <t>その他個人年金等</t>
    </r>
    <r>
      <rPr>
        <b/>
        <sz val="12"/>
        <color rgb="FFC00000"/>
        <rFont val="ＭＳ Ｐゴシック"/>
        <family val="3"/>
        <charset val="128"/>
      </rPr>
      <t>（年額）</t>
    </r>
    <rPh sb="2" eb="3">
      <t>タ</t>
    </rPh>
    <rPh sb="3" eb="5">
      <t>コジン</t>
    </rPh>
    <rPh sb="5" eb="7">
      <t>ネンキン</t>
    </rPh>
    <rPh sb="7" eb="8">
      <t>ナド</t>
    </rPh>
    <rPh sb="9" eb="11">
      <t>ネンガク</t>
    </rPh>
    <phoneticPr fontId="3"/>
  </si>
  <si>
    <r>
      <rPr>
        <b/>
        <sz val="12"/>
        <color rgb="FFC00000"/>
        <rFont val="ＭＳ Ｐゴシック"/>
        <family val="3"/>
        <charset val="128"/>
      </rPr>
      <t>老後の不足額</t>
    </r>
    <r>
      <rPr>
        <b/>
        <sz val="12"/>
        <color indexed="57"/>
        <rFont val="ＭＳ Ｐゴシック"/>
        <family val="3"/>
        <charset val="128"/>
      </rPr>
      <t xml:space="preserve">　 </t>
    </r>
    <r>
      <rPr>
        <b/>
        <sz val="12"/>
        <color rgb="FF006600"/>
        <rFont val="ＭＳ Ｐゴシック"/>
        <family val="3"/>
        <charset val="128"/>
      </rPr>
      <t>①－②</t>
    </r>
    <rPh sb="3" eb="5">
      <t>フソク</t>
    </rPh>
    <rPh sb="5" eb="6">
      <t>ガク</t>
    </rPh>
    <phoneticPr fontId="3"/>
  </si>
  <si>
    <r>
      <rPr>
        <b/>
        <sz val="12"/>
        <color rgb="FFC00000"/>
        <rFont val="ＭＳ Ｐゴシック"/>
        <family val="3"/>
        <charset val="128"/>
      </rPr>
      <t>これから準備すべき額</t>
    </r>
    <r>
      <rPr>
        <b/>
        <sz val="12"/>
        <color indexed="57"/>
        <rFont val="ＭＳ Ｐゴシック"/>
        <family val="3"/>
        <charset val="128"/>
      </rPr>
      <t xml:space="preserve"> </t>
    </r>
    <r>
      <rPr>
        <b/>
        <sz val="12"/>
        <color rgb="FF006600"/>
        <rFont val="ＭＳ Ｐゴシック"/>
        <family val="3"/>
        <charset val="128"/>
      </rPr>
      <t>③－④</t>
    </r>
    <rPh sb="4" eb="6">
      <t>ジュンビ</t>
    </rPh>
    <rPh sb="9" eb="10">
      <t>ガク</t>
    </rPh>
    <phoneticPr fontId="3"/>
  </si>
  <si>
    <r>
      <rPr>
        <b/>
        <sz val="12"/>
        <color rgb="FFC00000"/>
        <rFont val="ＭＳ Ｐゴシック"/>
        <family val="3"/>
        <charset val="128"/>
      </rPr>
      <t>年間の貯蓄目標額</t>
    </r>
    <r>
      <rPr>
        <b/>
        <sz val="12"/>
        <color indexed="57"/>
        <rFont val="ＭＳ Ｐゴシック"/>
        <family val="3"/>
        <charset val="128"/>
      </rPr>
      <t>　</t>
    </r>
    <r>
      <rPr>
        <b/>
        <sz val="12"/>
        <color rgb="FF006600"/>
        <rFont val="ＭＳ Ｐゴシック"/>
        <family val="3"/>
        <charset val="128"/>
      </rPr>
      <t>⑤÷⑥</t>
    </r>
    <phoneticPr fontId="3"/>
  </si>
  <si>
    <r>
      <rPr>
        <b/>
        <sz val="12"/>
        <color rgb="FF006600"/>
        <rFont val="ＭＳ Ｐゴシック"/>
        <family val="3"/>
        <charset val="128"/>
      </rPr>
      <t>②</t>
    </r>
    <r>
      <rPr>
        <sz val="12"/>
        <color indexed="57"/>
        <rFont val="ＭＳ Ｐゴシック"/>
        <family val="3"/>
        <charset val="128"/>
      </rPr>
      <t>　</t>
    </r>
    <r>
      <rPr>
        <sz val="12"/>
        <rFont val="ＭＳ Ｐゴシック"/>
        <family val="3"/>
        <charset val="128"/>
      </rPr>
      <t>年金受取開始から想定寿命までの夫婦の収入</t>
    </r>
    <rPh sb="2" eb="4">
      <t>ネンキン</t>
    </rPh>
    <rPh sb="4" eb="6">
      <t>ウケトリ</t>
    </rPh>
    <rPh sb="6" eb="8">
      <t>カイシ</t>
    </rPh>
    <rPh sb="10" eb="12">
      <t>ソウテイ</t>
    </rPh>
    <rPh sb="12" eb="14">
      <t>ジュミョウ</t>
    </rPh>
    <rPh sb="17" eb="19">
      <t>フウフ</t>
    </rPh>
    <rPh sb="20" eb="22">
      <t>シュウニュウ</t>
    </rPh>
    <phoneticPr fontId="3"/>
  </si>
  <si>
    <r>
      <rPr>
        <b/>
        <sz val="12"/>
        <color rgb="FF006600"/>
        <rFont val="ＭＳ Ｐゴシック"/>
        <family val="3"/>
        <charset val="128"/>
      </rPr>
      <t>・・・①</t>
    </r>
    <r>
      <rPr>
        <b/>
        <sz val="12"/>
        <color indexed="57"/>
        <rFont val="ＭＳ Ｐゴシック"/>
        <family val="3"/>
        <charset val="128"/>
      </rPr>
      <t xml:space="preserve"> </t>
    </r>
    <r>
      <rPr>
        <sz val="12"/>
        <rFont val="ＭＳ Ｐゴシック"/>
        <family val="3"/>
        <charset val="128"/>
      </rPr>
      <t>(妻１人期の生活費は、夫婦2人期の70%として計算）</t>
    </r>
    <rPh sb="6" eb="7">
      <t>ツマ</t>
    </rPh>
    <rPh sb="7" eb="9">
      <t>ヒトリ</t>
    </rPh>
    <rPh sb="9" eb="10">
      <t>キ</t>
    </rPh>
    <rPh sb="11" eb="14">
      <t>セイカツヒ</t>
    </rPh>
    <rPh sb="16" eb="18">
      <t>フウフ</t>
    </rPh>
    <rPh sb="18" eb="20">
      <t>フタリ</t>
    </rPh>
    <rPh sb="20" eb="21">
      <t>キ</t>
    </rPh>
    <rPh sb="28" eb="30">
      <t>ケイサン</t>
    </rPh>
    <phoneticPr fontId="3"/>
  </si>
  <si>
    <t>月々の基本生活費 ×　１２</t>
    <rPh sb="0" eb="2">
      <t>ツキヅキ</t>
    </rPh>
    <rPh sb="3" eb="5">
      <t>キホン</t>
    </rPh>
    <rPh sb="5" eb="8">
      <t>セイカツヒ</t>
    </rPh>
    <phoneticPr fontId="3"/>
  </si>
  <si>
    <t>平成28年度生命保険センター「生活保障に関する調査」</t>
    <rPh sb="0" eb="2">
      <t>ヘイセイ</t>
    </rPh>
    <rPh sb="4" eb="5">
      <t>ネン</t>
    </rPh>
    <rPh sb="5" eb="6">
      <t>ド</t>
    </rPh>
    <rPh sb="6" eb="8">
      <t>セイメイ</t>
    </rPh>
    <rPh sb="8" eb="10">
      <t>ホケン</t>
    </rPh>
    <rPh sb="15" eb="17">
      <t>セイカツ</t>
    </rPh>
    <rPh sb="17" eb="19">
      <t>ホショウ</t>
    </rPh>
    <rPh sb="20" eb="21">
      <t>カン</t>
    </rPh>
    <rPh sb="23" eb="25">
      <t>チョウサ</t>
    </rPh>
    <phoneticPr fontId="3"/>
  </si>
  <si>
    <t>60歳の平均余命 (平成29年簡易生命表)より</t>
    <rPh sb="2" eb="3">
      <t>サイ</t>
    </rPh>
    <rPh sb="4" eb="6">
      <t>ヘイキン</t>
    </rPh>
    <rPh sb="6" eb="8">
      <t>ヨミョウ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</si>
</sst>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 "/>
    <numFmt numFmtId="178" formatCode="#,##0.0;[Red]\-#,##0.0"/>
    <numFmt numFmtId="179" formatCode="yyyy&quot;年&quot;m&quot;月&quot;d&quot;日&quot;;@"/>
    <numFmt numFmtId="180" formatCode="##&quot;歳&quot;"/>
    <numFmt numFmtId="181" formatCode="##&quot;年&quot;"/>
    <numFmt numFmtId="182" formatCode="#"/>
  </numFmts>
  <fonts count="49">
    <font>
      <sz val="10.5"/>
      <name val="ＭＳ 明朝"/>
      <family val="1"/>
      <charset val="128"/>
    </font>
    <font>
      <sz val="10.5"/>
      <name val="ＭＳ 明朝"/>
      <family val="1"/>
      <charset val="128"/>
    </font>
    <font>
      <sz val="11"/>
      <name val="ＭＳ Ｐ明朝"/>
      <family val="1"/>
      <charset val="128"/>
    </font>
    <font>
      <sz val="6"/>
      <name val="ＭＳ 明朝"/>
      <family val="1"/>
      <charset val="128"/>
    </font>
    <font>
      <b/>
      <sz val="14"/>
      <color indexed="12"/>
      <name val="ＭＳ Ｐゴシック"/>
      <family val="3"/>
      <charset val="128"/>
    </font>
    <font>
      <sz val="10.5"/>
      <name val="ＭＳ Ｐゴシック"/>
      <family val="3"/>
      <charset val="128"/>
    </font>
    <font>
      <sz val="12"/>
      <name val="ＭＳ Ｐゴシック"/>
      <family val="3"/>
      <charset val="128"/>
    </font>
    <font>
      <b/>
      <sz val="12"/>
      <color indexed="17"/>
      <name val="ＭＳ Ｐゴシック"/>
      <family val="3"/>
      <charset val="128"/>
    </font>
    <font>
      <sz val="12"/>
      <name val="ＭＳ Ｐ明朝"/>
      <family val="1"/>
      <charset val="128"/>
    </font>
    <font>
      <sz val="10.5"/>
      <color indexed="12"/>
      <name val="ＭＳ Ｐゴシック"/>
      <family val="3"/>
      <charset val="128"/>
    </font>
    <font>
      <sz val="6"/>
      <name val="ＭＳ Ｐ明朝"/>
      <family val="1"/>
      <charset val="128"/>
    </font>
    <font>
      <sz val="10.5"/>
      <name val="ＭＳ Ｐ明朝"/>
      <family val="1"/>
      <charset val="128"/>
    </font>
    <font>
      <b/>
      <sz val="12"/>
      <name val="ＭＳ Ｐゴシック"/>
      <family val="3"/>
      <charset val="128"/>
    </font>
    <font>
      <b/>
      <sz val="12"/>
      <color indexed="10"/>
      <name val="ＭＳ Ｐゴシック"/>
      <family val="3"/>
      <charset val="128"/>
    </font>
    <font>
      <b/>
      <sz val="12"/>
      <color indexed="12"/>
      <name val="ＭＳ Ｐゴシック"/>
      <family val="3"/>
      <charset val="128"/>
    </font>
    <font>
      <sz val="12"/>
      <color indexed="12"/>
      <name val="ＭＳ Ｐゴシック"/>
      <family val="3"/>
      <charset val="128"/>
    </font>
    <font>
      <b/>
      <sz val="12"/>
      <color indexed="14"/>
      <name val="ＭＳ Ｐゴシック"/>
      <family val="3"/>
      <charset val="128"/>
    </font>
    <font>
      <sz val="9"/>
      <color indexed="18"/>
      <name val="ＭＳ Ｐゴシック"/>
      <family val="3"/>
      <charset val="128"/>
    </font>
    <font>
      <sz val="6"/>
      <name val="ＭＳ Ｐゴシック"/>
      <family val="3"/>
      <charset val="128"/>
    </font>
    <font>
      <sz val="10"/>
      <name val="ＭＳ Ｐゴシック"/>
      <family val="3"/>
      <charset val="128"/>
    </font>
    <font>
      <sz val="12"/>
      <color indexed="46"/>
      <name val="ＭＳ Ｐゴシック"/>
      <family val="3"/>
      <charset val="128"/>
    </font>
    <font>
      <sz val="11"/>
      <name val="ＭＳ Ｐゴシック"/>
      <family val="3"/>
      <charset val="128"/>
    </font>
    <font>
      <sz val="10"/>
      <color indexed="23"/>
      <name val="ＭＳ Ｐゴシック"/>
      <family val="3"/>
      <charset val="128"/>
    </font>
    <font>
      <sz val="10"/>
      <color indexed="14"/>
      <name val="ＭＳ Ｐゴシック"/>
      <family val="3"/>
      <charset val="128"/>
    </font>
    <font>
      <b/>
      <sz val="12"/>
      <color indexed="57"/>
      <name val="ＭＳ Ｐゴシック"/>
      <family val="3"/>
      <charset val="128"/>
    </font>
    <font>
      <b/>
      <sz val="11"/>
      <name val="ＭＳ Ｐゴシック"/>
      <family val="3"/>
      <charset val="128"/>
    </font>
    <font>
      <b/>
      <sz val="12"/>
      <color indexed="50"/>
      <name val="ＭＳ Ｐゴシック"/>
      <family val="3"/>
      <charset val="128"/>
    </font>
    <font>
      <b/>
      <sz val="12"/>
      <color indexed="48"/>
      <name val="ＭＳ Ｐゴシック"/>
      <family val="3"/>
      <charset val="128"/>
    </font>
    <font>
      <b/>
      <sz val="12"/>
      <color indexed="52"/>
      <name val="ＭＳ Ｐゴシック"/>
      <family val="3"/>
      <charset val="128"/>
    </font>
    <font>
      <b/>
      <sz val="12"/>
      <color indexed="54"/>
      <name val="ＭＳ Ｐゴシック"/>
      <family val="3"/>
      <charset val="128"/>
    </font>
    <font>
      <sz val="12"/>
      <color indexed="17"/>
      <name val="ＭＳ Ｐゴシック"/>
      <family val="3"/>
      <charset val="128"/>
    </font>
    <font>
      <sz val="12"/>
      <color indexed="10"/>
      <name val="ＭＳ Ｐゴシック"/>
      <family val="3"/>
      <charset val="128"/>
    </font>
    <font>
      <b/>
      <sz val="12"/>
      <color indexed="60"/>
      <name val="ＭＳ Ｐゴシック"/>
      <family val="3"/>
      <charset val="128"/>
    </font>
    <font>
      <sz val="12"/>
      <color indexed="57"/>
      <name val="ＭＳ Ｐゴシック"/>
      <family val="3"/>
      <charset val="128"/>
    </font>
    <font>
      <sz val="10"/>
      <color rgb="FFC00000"/>
      <name val="ＭＳ Ｐゴシック"/>
      <family val="3"/>
      <charset val="128"/>
    </font>
    <font>
      <sz val="12"/>
      <color theme="4" tint="-0.499984740745262"/>
      <name val="ＭＳ Ｐゴシック"/>
      <family val="3"/>
      <charset val="128"/>
    </font>
    <font>
      <sz val="9"/>
      <color theme="4" tint="-0.499984740745262"/>
      <name val="ＭＳ Ｐゴシック"/>
      <family val="3"/>
      <charset val="128"/>
    </font>
    <font>
      <sz val="12"/>
      <color rgb="FF339966"/>
      <name val="ＭＳ Ｐゴシック"/>
      <family val="3"/>
      <charset val="128"/>
    </font>
    <font>
      <sz val="10.5"/>
      <color theme="4" tint="-0.249977111117893"/>
      <name val="ＭＳ Ｐゴシック"/>
      <family val="3"/>
      <charset val="128"/>
    </font>
    <font>
      <b/>
      <sz val="14"/>
      <color theme="4" tint="-0.249977111117893"/>
      <name val="ＭＳ Ｐゴシック"/>
      <family val="3"/>
      <charset val="128"/>
    </font>
    <font>
      <b/>
      <sz val="12"/>
      <color rgb="FFC00000"/>
      <name val="ＭＳ Ｐゴシック"/>
      <family val="3"/>
      <charset val="128"/>
    </font>
    <font>
      <b/>
      <sz val="16"/>
      <color theme="3" tint="-0.249977111117893"/>
      <name val="ＭＳ Ｐゴシック"/>
      <family val="3"/>
      <charset val="128"/>
    </font>
    <font>
      <b/>
      <sz val="12"/>
      <color theme="3" tint="-0.249977111117893"/>
      <name val="ＭＳ Ｐゴシック"/>
      <family val="3"/>
      <charset val="128"/>
    </font>
    <font>
      <sz val="12"/>
      <color theme="3" tint="-0.249977111117893"/>
      <name val="ＭＳ Ｐゴシック"/>
      <family val="3"/>
      <charset val="128"/>
    </font>
    <font>
      <sz val="9"/>
      <color theme="3" tint="-0.249977111117893"/>
      <name val="ＭＳ Ｐゴシック"/>
      <family val="3"/>
      <charset val="128"/>
    </font>
    <font>
      <sz val="10"/>
      <color theme="3" tint="-0.249977111117893"/>
      <name val="ＭＳ Ｐゴシック"/>
      <family val="3"/>
      <charset val="128"/>
    </font>
    <font>
      <b/>
      <sz val="12"/>
      <color rgb="FF006600"/>
      <name val="ＭＳ Ｐゴシック"/>
      <family val="3"/>
      <charset val="128"/>
    </font>
    <font>
      <sz val="12"/>
      <color rgb="FF006600"/>
      <name val="ＭＳ Ｐゴシック"/>
      <family val="3"/>
      <charset val="128"/>
    </font>
    <font>
      <sz val="10.5"/>
      <color rgb="FF006600"/>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theme="5"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21" fillId="0" borderId="0"/>
  </cellStyleXfs>
  <cellXfs count="334">
    <xf numFmtId="0" fontId="0" fillId="0" borderId="0" xfId="0">
      <alignment vertical="center"/>
    </xf>
    <xf numFmtId="0" fontId="6" fillId="0" borderId="0" xfId="3" applyFont="1" applyProtection="1">
      <alignment vertical="center"/>
    </xf>
    <xf numFmtId="0" fontId="6" fillId="0" borderId="0" xfId="5" applyFont="1" applyProtection="1">
      <alignment vertical="center"/>
    </xf>
    <xf numFmtId="0" fontId="7" fillId="0" borderId="0" xfId="5" applyFont="1" applyProtection="1">
      <alignment vertical="center"/>
    </xf>
    <xf numFmtId="0" fontId="7" fillId="0" borderId="0" xfId="5" applyFont="1" applyAlignment="1" applyProtection="1">
      <alignment horizontal="left" vertical="center"/>
    </xf>
    <xf numFmtId="0" fontId="7" fillId="0" borderId="0" xfId="3" applyFont="1" applyAlignment="1" applyProtection="1">
      <alignment horizontal="left"/>
    </xf>
    <xf numFmtId="0" fontId="12" fillId="0" borderId="0" xfId="3" applyFont="1" applyAlignment="1" applyProtection="1">
      <alignment horizontal="left" vertical="center"/>
    </xf>
    <xf numFmtId="0" fontId="12" fillId="0" borderId="0" xfId="3" applyFont="1" applyProtection="1">
      <alignment vertical="center"/>
    </xf>
    <xf numFmtId="0" fontId="6" fillId="0" borderId="0" xfId="3" applyFont="1" applyAlignment="1" applyProtection="1">
      <alignment horizontal="left" vertical="center"/>
    </xf>
    <xf numFmtId="0" fontId="6" fillId="0" borderId="0" xfId="3" applyFont="1" applyFill="1" applyProtection="1">
      <alignment vertical="center"/>
    </xf>
    <xf numFmtId="0" fontId="6" fillId="0" borderId="0" xfId="3" applyFont="1" applyFill="1" applyBorder="1" applyAlignment="1" applyProtection="1">
      <alignment horizontal="left" vertical="center"/>
    </xf>
    <xf numFmtId="0" fontId="7" fillId="0" borderId="0" xfId="3" applyFont="1" applyAlignment="1" applyProtection="1">
      <alignment horizontal="left" vertical="center"/>
    </xf>
    <xf numFmtId="0" fontId="7" fillId="0" borderId="0" xfId="3" applyFont="1" applyFill="1" applyAlignment="1" applyProtection="1">
      <alignment horizontal="left" vertical="center"/>
    </xf>
    <xf numFmtId="0" fontId="6" fillId="0" borderId="0" xfId="3" applyFont="1" applyFill="1" applyAlignment="1" applyProtection="1">
      <alignment horizontal="left" vertical="center"/>
    </xf>
    <xf numFmtId="0" fontId="6" fillId="0" borderId="0" xfId="3" applyFont="1" applyFill="1" applyBorder="1" applyProtection="1">
      <alignment vertical="center"/>
    </xf>
    <xf numFmtId="0" fontId="7" fillId="0" borderId="0" xfId="3" applyFont="1" applyFill="1" applyBorder="1" applyAlignment="1" applyProtection="1">
      <alignment horizontal="left" vertical="center"/>
    </xf>
    <xf numFmtId="0" fontId="6" fillId="0" borderId="0" xfId="3" applyFont="1" applyFill="1" applyBorder="1" applyAlignment="1" applyProtection="1">
      <alignment horizontal="right" vertical="center"/>
    </xf>
    <xf numFmtId="38" fontId="7" fillId="0" borderId="0" xfId="2" applyFont="1" applyAlignment="1" applyProtection="1"/>
    <xf numFmtId="0" fontId="6" fillId="0" borderId="0" xfId="3" applyFont="1" applyAlignment="1" applyProtection="1">
      <alignment horizontal="right" vertical="center"/>
    </xf>
    <xf numFmtId="0" fontId="6" fillId="0" borderId="0" xfId="3" applyFont="1" applyFill="1" applyBorder="1" applyAlignment="1" applyProtection="1">
      <alignment vertical="center"/>
      <protection locked="0"/>
    </xf>
    <xf numFmtId="0" fontId="12" fillId="0" borderId="0" xfId="3" applyFont="1" applyAlignment="1" applyProtection="1">
      <alignment horizontal="right" vertical="center"/>
    </xf>
    <xf numFmtId="0" fontId="6" fillId="0" borderId="0" xfId="3" applyFont="1" applyFill="1" applyBorder="1" applyAlignment="1" applyProtection="1">
      <alignment horizontal="right" vertical="center"/>
      <protection locked="0"/>
    </xf>
    <xf numFmtId="0" fontId="5" fillId="0" borderId="0" xfId="3" applyFont="1" applyProtection="1">
      <alignment vertical="center"/>
      <protection locked="0"/>
    </xf>
    <xf numFmtId="0" fontId="6" fillId="0" borderId="0" xfId="3" applyFont="1" applyProtection="1">
      <alignment vertical="center"/>
      <protection locked="0"/>
    </xf>
    <xf numFmtId="38" fontId="7" fillId="0" borderId="0" xfId="2" applyFont="1" applyAlignment="1" applyProtection="1">
      <protection locked="0"/>
    </xf>
    <xf numFmtId="0" fontId="6" fillId="2" borderId="1" xfId="3" applyFont="1" applyFill="1" applyBorder="1" applyAlignment="1" applyProtection="1">
      <alignment horizontal="right" vertical="center"/>
      <protection locked="0"/>
    </xf>
    <xf numFmtId="0" fontId="12" fillId="0" borderId="0" xfId="3" applyFont="1" applyAlignment="1" applyProtection="1">
      <alignment vertical="center"/>
    </xf>
    <xf numFmtId="0" fontId="20" fillId="0" borderId="0" xfId="3" applyFont="1" applyProtection="1">
      <alignment vertical="center"/>
    </xf>
    <xf numFmtId="0" fontId="12" fillId="0" borderId="0" xfId="3" applyFont="1" applyFill="1" applyBorder="1" applyAlignment="1" applyProtection="1">
      <alignment horizontal="right" vertical="center"/>
    </xf>
    <xf numFmtId="0" fontId="6" fillId="0" borderId="0" xfId="5" applyFont="1" applyFill="1" applyBorder="1" applyAlignment="1" applyProtection="1">
      <alignment horizontal="right" vertical="center"/>
    </xf>
    <xf numFmtId="0" fontId="6" fillId="2" borderId="1" xfId="5" applyFont="1" applyFill="1" applyBorder="1" applyProtection="1">
      <alignment vertical="center"/>
    </xf>
    <xf numFmtId="0" fontId="6" fillId="0" borderId="0" xfId="5" applyFont="1" applyAlignment="1" applyProtection="1">
      <alignment horizontal="center" vertical="center"/>
    </xf>
    <xf numFmtId="0" fontId="6" fillId="0" borderId="0" xfId="5" applyFont="1" applyFill="1" applyProtection="1">
      <alignment vertical="center"/>
    </xf>
    <xf numFmtId="0" fontId="6" fillId="0" borderId="0" xfId="5" applyFont="1" applyFill="1" applyBorder="1" applyAlignment="1" applyProtection="1">
      <alignment horizontal="center" vertical="center"/>
    </xf>
    <xf numFmtId="0" fontId="6" fillId="0" borderId="0" xfId="5" applyFont="1" applyFill="1" applyBorder="1" applyProtection="1">
      <alignment vertical="center"/>
    </xf>
    <xf numFmtId="0" fontId="19" fillId="0" borderId="0" xfId="6" applyFont="1"/>
    <xf numFmtId="0" fontId="19" fillId="3" borderId="2" xfId="6" applyFont="1" applyFill="1" applyBorder="1"/>
    <xf numFmtId="0" fontId="22" fillId="4" borderId="3" xfId="6" applyFont="1" applyFill="1" applyBorder="1"/>
    <xf numFmtId="0" fontId="19" fillId="3" borderId="4" xfId="6" applyFont="1" applyFill="1" applyBorder="1"/>
    <xf numFmtId="0" fontId="19" fillId="4" borderId="2" xfId="6" applyFont="1" applyFill="1" applyBorder="1" applyAlignment="1">
      <alignment horizontal="center" vertical="top" wrapText="1"/>
    </xf>
    <xf numFmtId="0" fontId="19" fillId="5" borderId="5" xfId="6" applyFont="1" applyFill="1" applyBorder="1" applyAlignment="1">
      <alignment horizontal="center" vertical="top" wrapText="1"/>
    </xf>
    <xf numFmtId="0" fontId="19" fillId="5" borderId="1" xfId="6" applyFont="1" applyFill="1" applyBorder="1" applyAlignment="1">
      <alignment horizontal="center" vertical="top" wrapText="1"/>
    </xf>
    <xf numFmtId="0" fontId="19" fillId="6" borderId="1" xfId="6" applyFont="1" applyFill="1" applyBorder="1" applyAlignment="1">
      <alignment horizontal="center" vertical="top" wrapText="1"/>
    </xf>
    <xf numFmtId="0" fontId="19" fillId="0" borderId="0" xfId="6" applyFont="1" applyAlignment="1">
      <alignment vertical="top" wrapText="1"/>
    </xf>
    <xf numFmtId="0" fontId="19" fillId="0" borderId="6" xfId="6" applyNumberFormat="1" applyFont="1" applyBorder="1" applyAlignment="1">
      <alignment horizontal="center"/>
    </xf>
    <xf numFmtId="0" fontId="19" fillId="0" borderId="7" xfId="6" applyNumberFormat="1" applyFont="1" applyBorder="1" applyAlignment="1">
      <alignment horizontal="center"/>
    </xf>
    <xf numFmtId="0" fontId="19" fillId="0" borderId="8" xfId="6" applyNumberFormat="1" applyFont="1" applyBorder="1" applyAlignment="1">
      <alignment horizontal="center"/>
    </xf>
    <xf numFmtId="0" fontId="19" fillId="0" borderId="9" xfId="6" applyNumberFormat="1" applyFont="1" applyBorder="1" applyAlignment="1">
      <alignment horizontal="center"/>
    </xf>
    <xf numFmtId="0" fontId="19" fillId="0" borderId="10" xfId="6" applyNumberFormat="1" applyFont="1" applyBorder="1" applyAlignment="1">
      <alignment horizontal="center"/>
    </xf>
    <xf numFmtId="0" fontId="19" fillId="0" borderId="0" xfId="6" applyFont="1" applyAlignment="1">
      <alignment horizontal="center"/>
    </xf>
    <xf numFmtId="0" fontId="6" fillId="0" borderId="1" xfId="5" applyFont="1" applyBorder="1" applyProtection="1">
      <alignment vertical="center"/>
    </xf>
    <xf numFmtId="0" fontId="13" fillId="0" borderId="0" xfId="3" applyFont="1" applyBorder="1" applyAlignment="1" applyProtection="1">
      <alignment horizontal="right" vertical="center"/>
    </xf>
    <xf numFmtId="0" fontId="6" fillId="2" borderId="1" xfId="3" applyFont="1" applyFill="1" applyBorder="1" applyAlignment="1" applyProtection="1">
      <alignment vertical="center"/>
      <protection locked="0"/>
    </xf>
    <xf numFmtId="0" fontId="6" fillId="0" borderId="1" xfId="3" applyFont="1" applyBorder="1" applyProtection="1">
      <alignment vertical="center"/>
    </xf>
    <xf numFmtId="0" fontId="6" fillId="0" borderId="0" xfId="3" applyFont="1" applyFill="1" applyBorder="1" applyAlignment="1" applyProtection="1">
      <alignment horizontal="left" vertical="center"/>
      <protection locked="0"/>
    </xf>
    <xf numFmtId="0" fontId="14" fillId="0" borderId="0" xfId="3" applyFont="1" applyFill="1" applyBorder="1" applyAlignment="1" applyProtection="1">
      <alignment horizontal="left" vertical="center"/>
    </xf>
    <xf numFmtId="0" fontId="6" fillId="0" borderId="0" xfId="3" applyFont="1" applyAlignment="1" applyProtection="1">
      <alignment horizontal="center" vertical="center"/>
    </xf>
    <xf numFmtId="0" fontId="19" fillId="0" borderId="0" xfId="3" applyFont="1" applyFill="1" applyBorder="1" applyAlignment="1" applyProtection="1">
      <alignment vertical="center" wrapText="1"/>
      <protection locked="0"/>
    </xf>
    <xf numFmtId="0" fontId="12" fillId="0" borderId="0" xfId="3" applyFont="1" applyBorder="1" applyAlignment="1" applyProtection="1">
      <alignment horizontal="center" vertical="center"/>
    </xf>
    <xf numFmtId="0" fontId="6" fillId="0" borderId="0" xfId="3" applyFont="1" applyFill="1" applyAlignment="1" applyProtection="1">
      <alignment horizontal="right" vertical="center"/>
    </xf>
    <xf numFmtId="0" fontId="6" fillId="0" borderId="1" xfId="3" applyFont="1" applyFill="1" applyBorder="1" applyProtection="1">
      <alignment vertical="center"/>
    </xf>
    <xf numFmtId="0" fontId="12" fillId="0" borderId="0" xfId="3" applyFont="1" applyBorder="1" applyAlignment="1" applyProtection="1">
      <alignment horizontal="left" vertical="center"/>
    </xf>
    <xf numFmtId="0" fontId="21" fillId="0" borderId="0" xfId="3" applyFont="1" applyBorder="1" applyAlignment="1" applyProtection="1">
      <alignment vertical="center"/>
    </xf>
    <xf numFmtId="0" fontId="21" fillId="0" borderId="0" xfId="3" applyFont="1" applyProtection="1">
      <alignment vertical="center"/>
    </xf>
    <xf numFmtId="0" fontId="19" fillId="0" borderId="0" xfId="3" applyFont="1" applyProtection="1">
      <alignment vertical="center"/>
    </xf>
    <xf numFmtId="38" fontId="6" fillId="0" borderId="1" xfId="3" applyNumberFormat="1" applyFont="1" applyFill="1" applyBorder="1" applyAlignment="1" applyProtection="1">
      <alignment vertical="center"/>
    </xf>
    <xf numFmtId="0" fontId="6" fillId="0" borderId="1" xfId="3" applyFont="1" applyFill="1" applyBorder="1" applyAlignment="1" applyProtection="1">
      <alignment vertical="center"/>
      <protection locked="0"/>
    </xf>
    <xf numFmtId="0" fontId="6" fillId="2" borderId="1" xfId="5" applyFont="1" applyFill="1" applyBorder="1" applyProtection="1">
      <alignment vertical="center"/>
      <protection locked="0"/>
    </xf>
    <xf numFmtId="0" fontId="21" fillId="0" borderId="0" xfId="3" applyFont="1" applyProtection="1">
      <alignment vertical="center"/>
      <protection locked="0"/>
    </xf>
    <xf numFmtId="0" fontId="21" fillId="0" borderId="0" xfId="5" applyFont="1" applyProtection="1">
      <alignment vertical="center"/>
    </xf>
    <xf numFmtId="0" fontId="5" fillId="0" borderId="0" xfId="3" applyFont="1" applyProtection="1">
      <alignment vertical="center"/>
      <protection hidden="1"/>
    </xf>
    <xf numFmtId="0" fontId="6" fillId="0" borderId="0" xfId="3" applyFont="1" applyProtection="1">
      <alignment vertical="center"/>
      <protection hidden="1"/>
    </xf>
    <xf numFmtId="0" fontId="25" fillId="0" borderId="0" xfId="5" applyFont="1" applyProtection="1">
      <alignment vertical="center"/>
      <protection hidden="1"/>
    </xf>
    <xf numFmtId="0" fontId="25" fillId="2" borderId="1" xfId="5" applyFont="1" applyFill="1" applyBorder="1" applyAlignment="1" applyProtection="1">
      <alignment horizontal="right" vertical="center"/>
      <protection hidden="1"/>
    </xf>
    <xf numFmtId="0" fontId="25" fillId="0" borderId="0" xfId="5" applyFont="1" applyAlignment="1" applyProtection="1">
      <alignment horizontal="left" vertical="center"/>
      <protection hidden="1"/>
    </xf>
    <xf numFmtId="0" fontId="6" fillId="0" borderId="0" xfId="5" applyFont="1" applyProtection="1">
      <alignment vertical="center"/>
      <protection hidden="1"/>
    </xf>
    <xf numFmtId="0" fontId="6" fillId="0" borderId="0" xfId="5" applyFont="1" applyFill="1" applyBorder="1" applyAlignment="1" applyProtection="1">
      <alignment horizontal="right" vertical="center"/>
      <protection hidden="1"/>
    </xf>
    <xf numFmtId="0" fontId="7" fillId="0" borderId="0" xfId="5" applyFont="1" applyProtection="1">
      <alignment vertical="center"/>
      <protection hidden="1"/>
    </xf>
    <xf numFmtId="0" fontId="7" fillId="0" borderId="0" xfId="5" applyFont="1" applyAlignment="1" applyProtection="1">
      <alignment horizontal="left" vertical="center"/>
      <protection hidden="1"/>
    </xf>
    <xf numFmtId="0" fontId="19" fillId="0" borderId="0" xfId="5" applyFont="1" applyFill="1" applyProtection="1">
      <alignment vertical="center"/>
      <protection hidden="1"/>
    </xf>
    <xf numFmtId="0" fontId="7" fillId="0" borderId="0" xfId="3" applyFont="1" applyAlignment="1" applyProtection="1">
      <alignment horizontal="left"/>
      <protection hidden="1"/>
    </xf>
    <xf numFmtId="0" fontId="12" fillId="0" borderId="0" xfId="5" applyFont="1" applyProtection="1">
      <alignment vertical="center"/>
      <protection hidden="1"/>
    </xf>
    <xf numFmtId="0" fontId="12" fillId="0" borderId="0" xfId="5" applyFont="1" applyAlignment="1" applyProtection="1">
      <alignment horizontal="left" vertical="center"/>
      <protection hidden="1"/>
    </xf>
    <xf numFmtId="0" fontId="12" fillId="0" borderId="0" xfId="5" applyFont="1" applyAlignment="1" applyProtection="1">
      <alignment horizontal="right" vertical="center"/>
      <protection hidden="1"/>
    </xf>
    <xf numFmtId="0" fontId="6" fillId="0" borderId="0" xfId="5" applyFont="1" applyFill="1" applyBorder="1" applyProtection="1">
      <alignment vertical="center"/>
      <protection hidden="1"/>
    </xf>
    <xf numFmtId="0" fontId="6" fillId="0" borderId="0" xfId="5" applyFont="1" applyFill="1" applyProtection="1">
      <alignment vertical="center"/>
      <protection hidden="1"/>
    </xf>
    <xf numFmtId="0" fontId="12" fillId="0" borderId="0" xfId="5" applyFont="1" applyFill="1" applyProtection="1">
      <alignment vertical="center"/>
      <protection hidden="1"/>
    </xf>
    <xf numFmtId="0" fontId="6" fillId="0" borderId="0" xfId="5" applyFont="1" applyFill="1" applyBorder="1" applyAlignment="1" applyProtection="1">
      <alignment horizontal="center" vertical="center"/>
      <protection hidden="1"/>
    </xf>
    <xf numFmtId="0" fontId="6" fillId="0" borderId="0" xfId="3" applyFont="1" applyAlignment="1" applyProtection="1">
      <alignment horizontal="left"/>
      <protection hidden="1"/>
    </xf>
    <xf numFmtId="0" fontId="6" fillId="0" borderId="0" xfId="3" applyFont="1" applyAlignment="1" applyProtection="1">
      <protection hidden="1"/>
    </xf>
    <xf numFmtId="0" fontId="7" fillId="0" borderId="0" xfId="3" applyFont="1" applyAlignment="1" applyProtection="1">
      <alignment horizontal="left" vertical="center"/>
      <protection hidden="1"/>
    </xf>
    <xf numFmtId="0" fontId="12" fillId="0" borderId="0" xfId="3" applyFont="1" applyAlignment="1" applyProtection="1">
      <alignment horizontal="left" vertical="center"/>
      <protection hidden="1"/>
    </xf>
    <xf numFmtId="0" fontId="6" fillId="0" borderId="0" xfId="3" applyFont="1" applyAlignment="1" applyProtection="1">
      <alignment horizontal="left" vertical="center"/>
      <protection hidden="1"/>
    </xf>
    <xf numFmtId="176" fontId="6" fillId="0" borderId="0" xfId="3" applyNumberFormat="1" applyFont="1" applyAlignment="1" applyProtection="1">
      <alignment horizontal="left" vertical="center"/>
      <protection hidden="1"/>
    </xf>
    <xf numFmtId="176" fontId="6" fillId="0" borderId="0" xfId="3" applyNumberFormat="1" applyFont="1" applyFill="1" applyBorder="1" applyAlignment="1" applyProtection="1">
      <alignment horizontal="left" vertical="center"/>
      <protection hidden="1"/>
    </xf>
    <xf numFmtId="0" fontId="6" fillId="0" borderId="0" xfId="3" applyFont="1" applyFill="1" applyBorder="1" applyProtection="1">
      <alignment vertical="center"/>
      <protection hidden="1"/>
    </xf>
    <xf numFmtId="0" fontId="7" fillId="0" borderId="0" xfId="3" applyFont="1" applyFill="1" applyBorder="1" applyAlignment="1" applyProtection="1">
      <alignment horizontal="left" vertical="center"/>
      <protection hidden="1"/>
    </xf>
    <xf numFmtId="0" fontId="12" fillId="0" borderId="0" xfId="3" applyFont="1" applyFill="1" applyBorder="1" applyAlignment="1" applyProtection="1">
      <alignment horizontal="left" vertical="center"/>
      <protection hidden="1"/>
    </xf>
    <xf numFmtId="0" fontId="6" fillId="0" borderId="0" xfId="3" applyFont="1" applyFill="1" applyBorder="1" applyAlignment="1" applyProtection="1">
      <alignment horizontal="left" vertical="center"/>
      <protection hidden="1"/>
    </xf>
    <xf numFmtId="0" fontId="6" fillId="0" borderId="0" xfId="3" applyFont="1" applyFill="1" applyProtection="1">
      <alignment vertical="center"/>
      <protection hidden="1"/>
    </xf>
    <xf numFmtId="0" fontId="7" fillId="0" borderId="0" xfId="3" applyFont="1" applyFill="1" applyAlignment="1" applyProtection="1">
      <alignment horizontal="left" vertical="center"/>
      <protection hidden="1"/>
    </xf>
    <xf numFmtId="0" fontId="24" fillId="0" borderId="0" xfId="3" applyFont="1" applyFill="1" applyProtection="1">
      <alignment vertical="center"/>
      <protection hidden="1"/>
    </xf>
    <xf numFmtId="0" fontId="12" fillId="0" borderId="0" xfId="3" applyFont="1" applyFill="1" applyBorder="1" applyAlignment="1" applyProtection="1">
      <alignment horizontal="right" vertical="center"/>
      <protection hidden="1"/>
    </xf>
    <xf numFmtId="0" fontId="6" fillId="0" borderId="0" xfId="3" applyFont="1" applyFill="1" applyBorder="1" applyAlignment="1" applyProtection="1">
      <alignment horizontal="right" vertical="center"/>
      <protection hidden="1"/>
    </xf>
    <xf numFmtId="0" fontId="6" fillId="0" borderId="0" xfId="3" applyFont="1" applyAlignment="1" applyProtection="1">
      <alignment vertical="center"/>
      <protection hidden="1"/>
    </xf>
    <xf numFmtId="0" fontId="12" fillId="0" borderId="0" xfId="3" applyFont="1" applyProtection="1">
      <alignment vertical="center"/>
      <protection hidden="1"/>
    </xf>
    <xf numFmtId="0" fontId="21" fillId="0" borderId="0" xfId="3" applyFont="1" applyBorder="1" applyAlignment="1" applyProtection="1">
      <alignment vertical="center"/>
      <protection hidden="1"/>
    </xf>
    <xf numFmtId="0" fontId="21" fillId="0" borderId="0" xfId="3" applyFont="1" applyProtection="1">
      <alignment vertical="center"/>
      <protection hidden="1"/>
    </xf>
    <xf numFmtId="0" fontId="6" fillId="0" borderId="0" xfId="3" applyFont="1" applyAlignment="1" applyProtection="1">
      <alignment horizontal="right" vertical="center"/>
      <protection hidden="1"/>
    </xf>
    <xf numFmtId="0" fontId="12" fillId="0" borderId="0" xfId="3" applyFont="1" applyAlignment="1" applyProtection="1">
      <alignment vertical="center"/>
      <protection hidden="1"/>
    </xf>
    <xf numFmtId="0" fontId="19" fillId="0" borderId="0" xfId="3" applyFont="1" applyFill="1" applyBorder="1" applyAlignment="1" applyProtection="1">
      <alignment vertical="center" wrapText="1"/>
      <protection hidden="1"/>
    </xf>
    <xf numFmtId="0" fontId="12" fillId="0" borderId="0" xfId="3" applyFont="1" applyBorder="1" applyAlignment="1" applyProtection="1">
      <alignment horizontal="left" vertical="center"/>
      <protection hidden="1"/>
    </xf>
    <xf numFmtId="0" fontId="12" fillId="0" borderId="0" xfId="3" applyFont="1" applyBorder="1" applyAlignment="1" applyProtection="1">
      <alignment horizontal="center" vertical="center"/>
      <protection hidden="1"/>
    </xf>
    <xf numFmtId="0" fontId="12" fillId="0" borderId="0" xfId="3" applyFont="1" applyAlignment="1" applyProtection="1">
      <alignment horizontal="right" vertical="center"/>
      <protection hidden="1"/>
    </xf>
    <xf numFmtId="0" fontId="13" fillId="0" borderId="0" xfId="3" applyFont="1" applyBorder="1" applyAlignment="1" applyProtection="1">
      <alignment horizontal="right" vertical="center"/>
      <protection hidden="1"/>
    </xf>
    <xf numFmtId="0" fontId="6" fillId="0" borderId="0" xfId="3" applyFont="1" applyFill="1" applyBorder="1" applyAlignment="1" applyProtection="1">
      <alignment vertical="center"/>
      <protection hidden="1"/>
    </xf>
    <xf numFmtId="0" fontId="19" fillId="0" borderId="0" xfId="3" applyFont="1" applyAlignment="1" applyProtection="1">
      <alignment horizontal="left" vertical="center"/>
      <protection hidden="1"/>
    </xf>
    <xf numFmtId="38" fontId="7" fillId="0" borderId="0" xfId="2" applyFont="1" applyAlignment="1" applyProtection="1">
      <protection hidden="1"/>
    </xf>
    <xf numFmtId="0" fontId="7" fillId="0" borderId="0" xfId="3" applyFont="1" applyFill="1" applyProtection="1">
      <alignment vertical="center"/>
      <protection hidden="1"/>
    </xf>
    <xf numFmtId="0" fontId="6" fillId="0" borderId="0" xfId="3" applyFont="1" applyFill="1" applyAlignment="1" applyProtection="1">
      <alignment horizontal="left" vertical="center"/>
      <protection hidden="1"/>
    </xf>
    <xf numFmtId="0" fontId="16" fillId="0" borderId="0" xfId="3" applyFont="1" applyFill="1" applyAlignment="1" applyProtection="1">
      <alignment horizontal="left" vertical="center"/>
      <protection hidden="1"/>
    </xf>
    <xf numFmtId="0" fontId="6" fillId="0" borderId="0" xfId="3" applyFont="1" applyFill="1" applyAlignment="1" applyProtection="1">
      <alignment horizontal="right" vertical="center"/>
      <protection hidden="1"/>
    </xf>
    <xf numFmtId="0" fontId="12" fillId="0" borderId="0" xfId="3" applyFont="1" applyFill="1" applyProtection="1">
      <alignment vertical="center"/>
      <protection hidden="1"/>
    </xf>
    <xf numFmtId="0" fontId="5" fillId="0" borderId="0" xfId="3" applyFont="1" applyAlignment="1" applyProtection="1">
      <alignment horizontal="right" vertical="center"/>
      <protection hidden="1"/>
    </xf>
    <xf numFmtId="0" fontId="17" fillId="0" borderId="0" xfId="3" applyFont="1" applyProtection="1">
      <alignment vertical="center"/>
      <protection hidden="1"/>
    </xf>
    <xf numFmtId="0" fontId="8" fillId="0" borderId="0" xfId="3" applyFont="1" applyProtection="1">
      <alignment vertical="center"/>
      <protection hidden="1"/>
    </xf>
    <xf numFmtId="0" fontId="11" fillId="0" borderId="0" xfId="3" applyFont="1" applyProtection="1">
      <alignment vertical="center"/>
      <protection hidden="1"/>
    </xf>
    <xf numFmtId="182" fontId="19" fillId="0" borderId="0" xfId="3" applyNumberFormat="1" applyFont="1" applyFill="1" applyBorder="1" applyProtection="1">
      <alignment vertical="center"/>
      <protection hidden="1"/>
    </xf>
    <xf numFmtId="0" fontId="19" fillId="0" borderId="0" xfId="3" applyFont="1" applyAlignment="1" applyProtection="1">
      <protection hidden="1"/>
    </xf>
    <xf numFmtId="179" fontId="6" fillId="0" borderId="0" xfId="3" applyNumberFormat="1" applyFont="1" applyProtection="1">
      <alignment vertical="center"/>
      <protection locked="0"/>
    </xf>
    <xf numFmtId="182" fontId="6" fillId="2" borderId="1" xfId="5" applyNumberFormat="1" applyFont="1" applyFill="1" applyBorder="1" applyProtection="1">
      <alignment vertical="center"/>
      <protection locked="0"/>
    </xf>
    <xf numFmtId="182" fontId="6" fillId="2" borderId="1" xfId="3" applyNumberFormat="1" applyFont="1" applyFill="1" applyBorder="1" applyAlignment="1" applyProtection="1">
      <alignment vertical="center"/>
      <protection locked="0"/>
    </xf>
    <xf numFmtId="0" fontId="21" fillId="0" borderId="0" xfId="3" applyFont="1" applyBorder="1">
      <alignment vertical="center"/>
    </xf>
    <xf numFmtId="0" fontId="21" fillId="0" borderId="1" xfId="0" applyFont="1" applyFill="1" applyBorder="1">
      <alignment vertical="center"/>
    </xf>
    <xf numFmtId="0" fontId="21" fillId="0" borderId="1" xfId="0" applyFont="1" applyBorder="1">
      <alignment vertical="center"/>
    </xf>
    <xf numFmtId="0" fontId="5" fillId="0" borderId="0" xfId="3" applyFont="1" applyBorder="1">
      <alignment vertical="center"/>
    </xf>
    <xf numFmtId="0" fontId="6" fillId="0" borderId="0" xfId="3" applyNumberFormat="1" applyFont="1" applyProtection="1">
      <alignment vertical="center"/>
      <protection locked="0"/>
    </xf>
    <xf numFmtId="0" fontId="6" fillId="2" borderId="1" xfId="2" applyNumberFormat="1" applyFont="1" applyFill="1" applyBorder="1" applyProtection="1">
      <alignment vertical="center"/>
    </xf>
    <xf numFmtId="0" fontId="6" fillId="0" borderId="0" xfId="3" applyNumberFormat="1" applyFont="1" applyAlignment="1" applyProtection="1">
      <alignment horizontal="left" wrapText="1"/>
      <protection locked="0"/>
    </xf>
    <xf numFmtId="0" fontId="6" fillId="0" borderId="0" xfId="3" applyNumberFormat="1" applyFont="1" applyAlignment="1" applyProtection="1">
      <alignment horizontal="center" vertical="center"/>
      <protection locked="0"/>
    </xf>
    <xf numFmtId="0" fontId="6" fillId="2" borderId="1" xfId="2" applyNumberFormat="1" applyFont="1" applyFill="1" applyBorder="1" applyProtection="1">
      <alignment vertical="center"/>
      <protection locked="0"/>
    </xf>
    <xf numFmtId="0" fontId="6" fillId="0" borderId="1" xfId="2" applyNumberFormat="1" applyFont="1" applyBorder="1" applyProtection="1">
      <alignment vertical="center"/>
      <protection locked="0"/>
    </xf>
    <xf numFmtId="0" fontId="6" fillId="0" borderId="0" xfId="3" applyNumberFormat="1" applyFont="1" applyAlignment="1" applyProtection="1">
      <protection locked="0"/>
    </xf>
    <xf numFmtId="0" fontId="26" fillId="0" borderId="0" xfId="2" applyNumberFormat="1" applyFont="1" applyAlignment="1" applyProtection="1">
      <alignment horizontal="center"/>
      <protection locked="0"/>
    </xf>
    <xf numFmtId="0" fontId="12" fillId="0" borderId="0" xfId="3" applyNumberFormat="1" applyFont="1" applyAlignment="1" applyProtection="1">
      <alignment horizontal="center"/>
      <protection locked="0"/>
    </xf>
    <xf numFmtId="0" fontId="6" fillId="0" borderId="0" xfId="3" applyNumberFormat="1" applyFont="1" applyAlignment="1" applyProtection="1">
      <alignment horizontal="center"/>
      <protection locked="0"/>
    </xf>
    <xf numFmtId="0" fontId="6" fillId="0" borderId="0" xfId="2" applyNumberFormat="1" applyFont="1" applyFill="1" applyBorder="1" applyProtection="1">
      <alignment vertical="center"/>
      <protection locked="0"/>
    </xf>
    <xf numFmtId="0" fontId="6" fillId="0" borderId="0" xfId="2" applyNumberFormat="1" applyFont="1" applyAlignment="1" applyProtection="1">
      <protection locked="0"/>
    </xf>
    <xf numFmtId="0" fontId="6" fillId="0" borderId="0" xfId="1" applyNumberFormat="1" applyFont="1" applyProtection="1">
      <alignment vertical="center"/>
      <protection locked="0"/>
    </xf>
    <xf numFmtId="0" fontId="6" fillId="0" borderId="1" xfId="3" applyNumberFormat="1" applyFont="1" applyFill="1" applyBorder="1" applyProtection="1">
      <alignment vertical="center"/>
      <protection locked="0"/>
    </xf>
    <xf numFmtId="0" fontId="6" fillId="0" borderId="1" xfId="2" applyNumberFormat="1" applyFont="1" applyBorder="1" applyAlignment="1" applyProtection="1">
      <alignment horizontal="right" vertical="center"/>
      <protection locked="0"/>
    </xf>
    <xf numFmtId="0" fontId="16" fillId="0" borderId="0" xfId="2" applyNumberFormat="1" applyFont="1" applyAlignment="1" applyProtection="1">
      <alignment horizontal="center"/>
      <protection locked="0"/>
    </xf>
    <xf numFmtId="0" fontId="27" fillId="0" borderId="0" xfId="2" applyNumberFormat="1" applyFont="1" applyAlignment="1" applyProtection="1">
      <alignment horizontal="center"/>
      <protection locked="0"/>
    </xf>
    <xf numFmtId="0" fontId="21" fillId="0" borderId="0" xfId="3" applyNumberFormat="1" applyFont="1" applyAlignment="1" applyProtection="1">
      <protection locked="0"/>
    </xf>
    <xf numFmtId="0" fontId="6" fillId="2" borderId="1" xfId="3" applyNumberFormat="1" applyFont="1" applyFill="1" applyBorder="1" applyProtection="1">
      <alignment vertical="center"/>
      <protection locked="0"/>
    </xf>
    <xf numFmtId="0" fontId="6" fillId="0" borderId="0" xfId="3" applyNumberFormat="1" applyFont="1" applyAlignment="1" applyProtection="1">
      <alignment horizontal="left" vertical="center"/>
      <protection locked="0"/>
    </xf>
    <xf numFmtId="0" fontId="6" fillId="0" borderId="0" xfId="3" applyFont="1" applyAlignment="1" applyProtection="1">
      <alignment horizontal="center" vertical="center"/>
      <protection locked="0"/>
    </xf>
    <xf numFmtId="0" fontId="6" fillId="0" borderId="0" xfId="3" applyFont="1" applyAlignment="1" applyProtection="1">
      <alignment horizontal="center"/>
      <protection locked="0"/>
    </xf>
    <xf numFmtId="0" fontId="6" fillId="0" borderId="0" xfId="3" applyFont="1" applyAlignment="1" applyProtection="1">
      <protection locked="0"/>
    </xf>
    <xf numFmtId="38" fontId="6" fillId="0" borderId="0" xfId="3" applyNumberFormat="1" applyFont="1" applyAlignment="1" applyProtection="1">
      <protection locked="0"/>
    </xf>
    <xf numFmtId="38" fontId="6" fillId="0" borderId="0" xfId="2" applyNumberFormat="1" applyFont="1" applyAlignment="1" applyProtection="1">
      <protection locked="0"/>
    </xf>
    <xf numFmtId="38" fontId="6" fillId="0" borderId="0" xfId="3" applyNumberFormat="1" applyFont="1" applyAlignment="1" applyProtection="1">
      <alignment horizontal="center"/>
      <protection locked="0"/>
    </xf>
    <xf numFmtId="38" fontId="28" fillId="0" borderId="0" xfId="2" applyNumberFormat="1" applyFont="1" applyAlignment="1" applyProtection="1">
      <alignment horizontal="center"/>
      <protection locked="0"/>
    </xf>
    <xf numFmtId="38" fontId="12" fillId="0" borderId="0" xfId="3" applyNumberFormat="1" applyFont="1" applyAlignment="1" applyProtection="1">
      <alignment horizontal="center"/>
      <protection locked="0"/>
    </xf>
    <xf numFmtId="38" fontId="13" fillId="0" borderId="0" xfId="2" applyNumberFormat="1" applyFont="1" applyAlignment="1" applyProtection="1">
      <alignment horizontal="center"/>
      <protection locked="0"/>
    </xf>
    <xf numFmtId="38" fontId="6" fillId="0" borderId="0" xfId="3" applyNumberFormat="1" applyFont="1" applyAlignment="1" applyProtection="1">
      <alignment horizontal="left"/>
      <protection locked="0"/>
    </xf>
    <xf numFmtId="38" fontId="6" fillId="0" borderId="1" xfId="2" applyNumberFormat="1" applyFont="1" applyBorder="1" applyProtection="1">
      <alignment vertical="center"/>
      <protection locked="0"/>
    </xf>
    <xf numFmtId="38" fontId="6" fillId="0" borderId="1" xfId="3" applyNumberFormat="1" applyFont="1" applyBorder="1" applyProtection="1">
      <alignment vertical="center"/>
      <protection locked="0"/>
    </xf>
    <xf numFmtId="38" fontId="6" fillId="0" borderId="0" xfId="3" applyNumberFormat="1" applyFont="1" applyAlignment="1" applyProtection="1">
      <alignment horizontal="left" wrapText="1"/>
      <protection locked="0"/>
    </xf>
    <xf numFmtId="38" fontId="6" fillId="0" borderId="0" xfId="2" applyNumberFormat="1" applyFont="1" applyBorder="1" applyProtection="1">
      <alignment vertical="center"/>
      <protection locked="0"/>
    </xf>
    <xf numFmtId="38" fontId="6" fillId="0" borderId="0" xfId="3" applyNumberFormat="1" applyFont="1" applyProtection="1">
      <alignment vertical="center"/>
      <protection locked="0"/>
    </xf>
    <xf numFmtId="38" fontId="6" fillId="0" borderId="0" xfId="3" applyNumberFormat="1" applyFont="1" applyAlignment="1" applyProtection="1">
      <alignment horizontal="center" vertical="center"/>
      <protection locked="0"/>
    </xf>
    <xf numFmtId="38" fontId="6" fillId="0" borderId="0" xfId="3" applyNumberFormat="1" applyFont="1" applyBorder="1" applyProtection="1">
      <alignment vertical="center"/>
      <protection locked="0"/>
    </xf>
    <xf numFmtId="38" fontId="6" fillId="0" borderId="0" xfId="3" applyNumberFormat="1" applyFont="1" applyAlignment="1" applyProtection="1">
      <alignment horizontal="left" vertical="center"/>
      <protection locked="0"/>
    </xf>
    <xf numFmtId="38" fontId="6" fillId="0" borderId="0" xfId="3" applyNumberFormat="1" applyFont="1" applyFill="1" applyAlignment="1" applyProtection="1">
      <alignment horizontal="left" vertical="center"/>
      <protection locked="0"/>
    </xf>
    <xf numFmtId="38" fontId="6" fillId="0" borderId="0" xfId="3" applyNumberFormat="1" applyFont="1" applyFill="1" applyBorder="1" applyProtection="1">
      <alignment vertical="center"/>
      <protection locked="0"/>
    </xf>
    <xf numFmtId="38" fontId="6" fillId="0" borderId="0" xfId="3" applyNumberFormat="1" applyFont="1" applyFill="1" applyAlignment="1" applyProtection="1">
      <alignment horizontal="left" wrapText="1"/>
      <protection locked="0"/>
    </xf>
    <xf numFmtId="38" fontId="29" fillId="0" borderId="0" xfId="2" applyNumberFormat="1" applyFont="1" applyAlignment="1" applyProtection="1">
      <alignment horizontal="center"/>
      <protection locked="0"/>
    </xf>
    <xf numFmtId="38" fontId="6" fillId="0" borderId="0" xfId="2" applyNumberFormat="1" applyFont="1" applyFill="1" applyAlignment="1" applyProtection="1">
      <alignment horizontal="center"/>
      <protection locked="0"/>
    </xf>
    <xf numFmtId="0" fontId="6" fillId="0" borderId="0" xfId="3" applyFont="1" applyAlignment="1" applyProtection="1">
      <alignment horizontal="right" vertical="center"/>
      <protection locked="0"/>
    </xf>
    <xf numFmtId="0" fontId="6" fillId="0" borderId="1" xfId="3" applyNumberFormat="1" applyFont="1" applyBorder="1" applyProtection="1">
      <alignment vertical="center"/>
      <protection locked="0"/>
    </xf>
    <xf numFmtId="0" fontId="6" fillId="0" borderId="0" xfId="2" applyNumberFormat="1" applyFont="1" applyBorder="1" applyProtection="1">
      <alignment vertical="center"/>
      <protection locked="0"/>
    </xf>
    <xf numFmtId="0" fontId="6" fillId="0" borderId="0" xfId="3" applyNumberFormat="1" applyFont="1" applyFill="1" applyBorder="1" applyProtection="1">
      <alignment vertical="center"/>
      <protection locked="0"/>
    </xf>
    <xf numFmtId="0" fontId="6" fillId="0" borderId="0" xfId="3" applyNumberFormat="1" applyFont="1" applyFill="1" applyAlignment="1" applyProtection="1">
      <alignment horizontal="center" vertical="center"/>
      <protection locked="0"/>
    </xf>
    <xf numFmtId="0" fontId="6" fillId="0" borderId="0" xfId="3" applyNumberFormat="1" applyFont="1" applyBorder="1" applyProtection="1">
      <alignment vertical="center"/>
      <protection locked="0"/>
    </xf>
    <xf numFmtId="0" fontId="21" fillId="0" borderId="0" xfId="0" applyFont="1" applyProtection="1">
      <alignment vertical="center"/>
    </xf>
    <xf numFmtId="0" fontId="14" fillId="0" borderId="0" xfId="4" applyFont="1" applyAlignment="1" applyProtection="1">
      <alignment horizontal="left"/>
      <protection locked="0"/>
    </xf>
    <xf numFmtId="0" fontId="6" fillId="0" borderId="0" xfId="4" applyFont="1" applyProtection="1">
      <protection locked="0"/>
    </xf>
    <xf numFmtId="0" fontId="6" fillId="0" borderId="0" xfId="4" applyFont="1" applyFill="1" applyBorder="1" applyAlignment="1" applyProtection="1">
      <alignment horizontal="center"/>
      <protection locked="0"/>
    </xf>
    <xf numFmtId="0" fontId="6" fillId="0" borderId="0" xfId="4" applyFont="1" applyBorder="1" applyProtection="1">
      <protection locked="0"/>
    </xf>
    <xf numFmtId="0" fontId="30" fillId="0" borderId="0" xfId="4" applyFont="1" applyFill="1" applyBorder="1" applyProtection="1">
      <protection locked="0"/>
    </xf>
    <xf numFmtId="0" fontId="15" fillId="0" borderId="0" xfId="4" applyFont="1" applyFill="1" applyBorder="1" applyProtection="1">
      <protection locked="0"/>
    </xf>
    <xf numFmtId="0" fontId="6" fillId="0" borderId="0" xfId="4" applyFont="1" applyFill="1" applyBorder="1" applyProtection="1">
      <protection locked="0"/>
    </xf>
    <xf numFmtId="0" fontId="6" fillId="0" borderId="11" xfId="4" applyFont="1" applyBorder="1" applyAlignment="1" applyProtection="1">
      <alignment horizontal="center"/>
      <protection locked="0"/>
    </xf>
    <xf numFmtId="0" fontId="6" fillId="0" borderId="12" xfId="3" applyFont="1" applyBorder="1" applyAlignment="1" applyProtection="1">
      <alignment vertical="center"/>
      <protection locked="0"/>
    </xf>
    <xf numFmtId="0" fontId="6" fillId="0" borderId="13" xfId="3" applyFont="1" applyBorder="1" applyAlignment="1" applyProtection="1">
      <alignment vertical="center"/>
      <protection locked="0"/>
    </xf>
    <xf numFmtId="0" fontId="6" fillId="0" borderId="14" xfId="3" applyFont="1" applyBorder="1" applyProtection="1">
      <alignment vertical="center"/>
      <protection locked="0"/>
    </xf>
    <xf numFmtId="0" fontId="6" fillId="0" borderId="5" xfId="3" applyFont="1" applyBorder="1" applyProtection="1">
      <alignment vertical="center"/>
      <protection locked="0"/>
    </xf>
    <xf numFmtId="0" fontId="6" fillId="0" borderId="14" xfId="4" applyFont="1" applyFill="1" applyBorder="1" applyAlignment="1" applyProtection="1">
      <alignment horizontal="center"/>
      <protection locked="0"/>
    </xf>
    <xf numFmtId="0" fontId="6" fillId="0" borderId="11" xfId="3" applyFont="1" applyBorder="1" applyProtection="1">
      <alignment vertical="center"/>
      <protection locked="0"/>
    </xf>
    <xf numFmtId="0" fontId="6" fillId="0" borderId="5" xfId="4" applyFont="1" applyBorder="1" applyProtection="1">
      <protection locked="0"/>
    </xf>
    <xf numFmtId="181" fontId="6" fillId="0" borderId="11" xfId="4" applyNumberFormat="1" applyFont="1" applyBorder="1" applyProtection="1">
      <protection locked="0"/>
    </xf>
    <xf numFmtId="180" fontId="6" fillId="0" borderId="3" xfId="3" applyNumberFormat="1" applyFont="1" applyBorder="1" applyAlignment="1" applyProtection="1">
      <alignment horizontal="right" vertical="center"/>
      <protection locked="0"/>
    </xf>
    <xf numFmtId="0" fontId="6" fillId="0" borderId="12" xfId="3" applyFont="1" applyBorder="1" applyProtection="1">
      <alignment vertical="center"/>
      <protection locked="0"/>
    </xf>
    <xf numFmtId="0" fontId="6" fillId="0" borderId="11" xfId="3" applyNumberFormat="1" applyFont="1" applyBorder="1">
      <alignment vertical="center"/>
    </xf>
    <xf numFmtId="0" fontId="6" fillId="0" borderId="5" xfId="3" applyFont="1" applyBorder="1">
      <alignment vertical="center"/>
    </xf>
    <xf numFmtId="0" fontId="6" fillId="0" borderId="15" xfId="4" applyFont="1" applyBorder="1" applyProtection="1">
      <protection locked="0"/>
    </xf>
    <xf numFmtId="180" fontId="6" fillId="0" borderId="14" xfId="3" applyNumberFormat="1" applyFont="1" applyBorder="1" applyAlignment="1" applyProtection="1">
      <alignment horizontal="right" vertical="center"/>
      <protection locked="0"/>
    </xf>
    <xf numFmtId="0" fontId="6" fillId="0" borderId="4" xfId="3" applyNumberFormat="1" applyFont="1" applyBorder="1">
      <alignment vertical="center"/>
    </xf>
    <xf numFmtId="0" fontId="6" fillId="0" borderId="15" xfId="3" applyFont="1" applyBorder="1">
      <alignment vertical="center"/>
    </xf>
    <xf numFmtId="0" fontId="31" fillId="0" borderId="0" xfId="4" applyFont="1" applyProtection="1">
      <protection locked="0"/>
    </xf>
    <xf numFmtId="178" fontId="21" fillId="0" borderId="14" xfId="2" applyNumberFormat="1" applyFont="1" applyFill="1" applyBorder="1" applyAlignment="1" applyProtection="1">
      <protection locked="0"/>
    </xf>
    <xf numFmtId="0" fontId="6" fillId="0" borderId="5" xfId="4" applyFont="1" applyFill="1" applyBorder="1" applyProtection="1">
      <protection locked="0"/>
    </xf>
    <xf numFmtId="182" fontId="6" fillId="0" borderId="11" xfId="2" applyNumberFormat="1" applyFont="1" applyFill="1" applyBorder="1" applyAlignment="1" applyProtection="1">
      <alignment horizontal="right" vertical="center"/>
      <protection hidden="1"/>
    </xf>
    <xf numFmtId="182" fontId="6" fillId="0" borderId="0" xfId="2" applyNumberFormat="1" applyFont="1" applyFill="1" applyBorder="1" applyAlignment="1" applyProtection="1">
      <alignment horizontal="right" vertical="center"/>
      <protection hidden="1"/>
    </xf>
    <xf numFmtId="182" fontId="5" fillId="0" borderId="0" xfId="2" applyNumberFormat="1" applyFont="1" applyProtection="1">
      <alignment vertical="center"/>
      <protection hidden="1"/>
    </xf>
    <xf numFmtId="182" fontId="6" fillId="0" borderId="0" xfId="3" applyNumberFormat="1" applyFont="1" applyFill="1" applyBorder="1" applyAlignment="1" applyProtection="1">
      <alignment vertical="center"/>
      <protection hidden="1"/>
    </xf>
    <xf numFmtId="0" fontId="7" fillId="0" borderId="0" xfId="3" applyFont="1" applyAlignment="1" applyProtection="1">
      <alignment horizontal="left" vertical="top"/>
      <protection hidden="1"/>
    </xf>
    <xf numFmtId="0" fontId="6" fillId="0" borderId="0" xfId="3" applyFont="1" applyAlignment="1" applyProtection="1">
      <alignment vertical="top"/>
      <protection hidden="1"/>
    </xf>
    <xf numFmtId="0" fontId="6" fillId="0" borderId="0" xfId="3" applyFont="1" applyFill="1" applyBorder="1" applyAlignment="1" applyProtection="1">
      <alignment vertical="top"/>
      <protection hidden="1"/>
    </xf>
    <xf numFmtId="0" fontId="6" fillId="0" borderId="0" xfId="4" applyFont="1" applyFill="1" applyBorder="1" applyAlignment="1" applyProtection="1">
      <alignment horizontal="center"/>
      <protection hidden="1"/>
    </xf>
    <xf numFmtId="0" fontId="6" fillId="0" borderId="0" xfId="4" applyFont="1" applyBorder="1" applyProtection="1">
      <protection hidden="1"/>
    </xf>
    <xf numFmtId="0" fontId="6" fillId="0" borderId="0" xfId="4" applyFont="1" applyProtection="1">
      <protection hidden="1"/>
    </xf>
    <xf numFmtId="0" fontId="15" fillId="0" borderId="0" xfId="4" applyFont="1" applyFill="1" applyBorder="1" applyProtection="1">
      <protection hidden="1"/>
    </xf>
    <xf numFmtId="0" fontId="6" fillId="0" borderId="0" xfId="4" applyFont="1" applyFill="1" applyBorder="1" applyProtection="1">
      <protection hidden="1"/>
    </xf>
    <xf numFmtId="0" fontId="6" fillId="0" borderId="11" xfId="4" applyFont="1" applyBorder="1" applyAlignment="1" applyProtection="1">
      <alignment horizontal="center"/>
      <protection hidden="1"/>
    </xf>
    <xf numFmtId="0" fontId="6" fillId="0" borderId="14" xfId="4" applyFont="1" applyFill="1" applyBorder="1" applyAlignment="1" applyProtection="1">
      <alignment horizontal="center"/>
      <protection hidden="1"/>
    </xf>
    <xf numFmtId="0" fontId="6" fillId="0" borderId="11" xfId="3" applyFont="1" applyBorder="1" applyProtection="1">
      <alignment vertical="center"/>
      <protection hidden="1"/>
    </xf>
    <xf numFmtId="0" fontId="6" fillId="0" borderId="5" xfId="4" applyFont="1" applyBorder="1" applyProtection="1">
      <protection hidden="1"/>
    </xf>
    <xf numFmtId="181" fontId="6" fillId="0" borderId="11" xfId="4" applyNumberFormat="1" applyFont="1" applyBorder="1" applyProtection="1">
      <protection hidden="1"/>
    </xf>
    <xf numFmtId="180" fontId="6" fillId="0" borderId="3" xfId="3" applyNumberFormat="1" applyFont="1" applyBorder="1" applyAlignment="1" applyProtection="1">
      <alignment horizontal="right" vertical="center"/>
      <protection hidden="1"/>
    </xf>
    <xf numFmtId="0" fontId="6" fillId="0" borderId="13" xfId="3" applyFont="1" applyBorder="1" applyProtection="1">
      <alignment vertical="center"/>
      <protection hidden="1"/>
    </xf>
    <xf numFmtId="0" fontId="6" fillId="0" borderId="11" xfId="3" applyFont="1" applyBorder="1" applyAlignment="1" applyProtection="1">
      <alignment vertical="center"/>
      <protection hidden="1"/>
    </xf>
    <xf numFmtId="0" fontId="6" fillId="0" borderId="5" xfId="3" applyFont="1" applyBorder="1" applyAlignment="1" applyProtection="1">
      <alignment vertical="center"/>
      <protection hidden="1"/>
    </xf>
    <xf numFmtId="0" fontId="6" fillId="0" borderId="15" xfId="4" applyFont="1" applyBorder="1" applyProtection="1">
      <protection hidden="1"/>
    </xf>
    <xf numFmtId="180" fontId="6" fillId="0" borderId="14" xfId="3" applyNumberFormat="1" applyFont="1" applyBorder="1" applyAlignment="1" applyProtection="1">
      <alignment horizontal="right" vertical="center"/>
      <protection hidden="1"/>
    </xf>
    <xf numFmtId="0" fontId="6" fillId="0" borderId="5" xfId="3" applyFont="1" applyBorder="1" applyProtection="1">
      <alignment vertical="center"/>
      <protection hidden="1"/>
    </xf>
    <xf numFmtId="177" fontId="6" fillId="0" borderId="11" xfId="3" applyNumberFormat="1" applyFont="1" applyBorder="1" applyProtection="1">
      <alignment vertical="center"/>
      <protection hidden="1"/>
    </xf>
    <xf numFmtId="178" fontId="6" fillId="0" borderId="14" xfId="2" applyNumberFormat="1" applyFont="1" applyFill="1" applyBorder="1" applyAlignment="1" applyProtection="1">
      <protection hidden="1"/>
    </xf>
    <xf numFmtId="0" fontId="6" fillId="0" borderId="5" xfId="4" applyFont="1" applyFill="1" applyBorder="1" applyProtection="1">
      <protection hidden="1"/>
    </xf>
    <xf numFmtId="0" fontId="34" fillId="0" borderId="0" xfId="5" applyFont="1" applyFill="1" applyProtection="1">
      <alignment vertical="center"/>
      <protection hidden="1"/>
    </xf>
    <xf numFmtId="0" fontId="35" fillId="0" borderId="0" xfId="3" applyFont="1" applyFill="1" applyProtection="1">
      <alignment vertical="center"/>
      <protection hidden="1"/>
    </xf>
    <xf numFmtId="0" fontId="36" fillId="0" borderId="0" xfId="3" applyFont="1" applyProtection="1">
      <alignment vertical="center"/>
      <protection hidden="1"/>
    </xf>
    <xf numFmtId="38" fontId="6" fillId="2" borderId="1" xfId="2" applyFont="1" applyFill="1" applyBorder="1" applyAlignment="1" applyProtection="1">
      <alignment vertical="center"/>
      <protection locked="0"/>
    </xf>
    <xf numFmtId="38" fontId="6" fillId="2" borderId="1" xfId="2" applyFont="1" applyFill="1" applyBorder="1" applyAlignment="1" applyProtection="1">
      <alignment horizontal="right" vertical="center"/>
      <protection locked="0"/>
    </xf>
    <xf numFmtId="38" fontId="6" fillId="2" borderId="1" xfId="2" applyFont="1" applyFill="1" applyBorder="1" applyAlignment="1" applyProtection="1">
      <alignment vertical="center"/>
      <protection locked="0" hidden="1"/>
    </xf>
    <xf numFmtId="38" fontId="6" fillId="2" borderId="16" xfId="2" applyFont="1" applyFill="1" applyBorder="1" applyAlignment="1" applyProtection="1">
      <alignment horizontal="right" vertical="center"/>
      <protection locked="0"/>
    </xf>
    <xf numFmtId="38" fontId="6" fillId="2" borderId="10" xfId="2" applyFont="1" applyFill="1" applyBorder="1" applyAlignment="1" applyProtection="1">
      <alignment horizontal="right" vertical="center"/>
      <protection locked="0"/>
    </xf>
    <xf numFmtId="0" fontId="37" fillId="0" borderId="0" xfId="3" applyFont="1" applyProtection="1">
      <alignment vertical="center"/>
      <protection hidden="1"/>
    </xf>
    <xf numFmtId="0" fontId="37" fillId="0" borderId="0" xfId="3" applyFont="1" applyAlignment="1" applyProtection="1">
      <alignment horizontal="left" vertical="center"/>
      <protection hidden="1"/>
    </xf>
    <xf numFmtId="0" fontId="38" fillId="0" borderId="0" xfId="3" applyFont="1" applyProtection="1">
      <alignment vertical="center"/>
      <protection hidden="1"/>
    </xf>
    <xf numFmtId="0" fontId="39" fillId="0" borderId="0" xfId="3" applyFont="1" applyAlignment="1" applyProtection="1">
      <alignment horizontal="left" vertical="center"/>
      <protection hidden="1"/>
    </xf>
    <xf numFmtId="0" fontId="41" fillId="0" borderId="0" xfId="3" applyFont="1" applyAlignment="1" applyProtection="1">
      <alignment horizontal="left" vertical="center"/>
      <protection hidden="1"/>
    </xf>
    <xf numFmtId="0" fontId="42" fillId="0" borderId="0" xfId="3" applyFont="1" applyFill="1" applyBorder="1" applyAlignment="1" applyProtection="1">
      <alignment horizontal="left" vertical="center"/>
      <protection hidden="1"/>
    </xf>
    <xf numFmtId="0" fontId="44" fillId="0" borderId="0" xfId="3" applyFont="1" applyProtection="1">
      <alignment vertical="center"/>
      <protection hidden="1"/>
    </xf>
    <xf numFmtId="0" fontId="45" fillId="0" borderId="0" xfId="3" applyFont="1" applyFill="1" applyProtection="1">
      <alignment vertical="center"/>
      <protection hidden="1"/>
    </xf>
    <xf numFmtId="0" fontId="43" fillId="0" borderId="0" xfId="3" applyFont="1" applyFill="1" applyAlignment="1" applyProtection="1">
      <alignment horizontal="center" vertical="center"/>
      <protection hidden="1"/>
    </xf>
    <xf numFmtId="0" fontId="44" fillId="0" borderId="0" xfId="0" applyFont="1" applyProtection="1">
      <alignment vertical="center"/>
      <protection hidden="1"/>
    </xf>
    <xf numFmtId="0" fontId="45" fillId="0" borderId="0" xfId="0" applyFont="1" applyProtection="1">
      <alignment vertical="center"/>
      <protection hidden="1"/>
    </xf>
    <xf numFmtId="0" fontId="46" fillId="0" borderId="0" xfId="3" applyFont="1" applyAlignment="1" applyProtection="1">
      <alignment horizontal="left"/>
      <protection hidden="1"/>
    </xf>
    <xf numFmtId="0" fontId="46" fillId="0" borderId="0" xfId="3" applyFont="1" applyAlignment="1" applyProtection="1">
      <protection hidden="1"/>
    </xf>
    <xf numFmtId="0" fontId="47" fillId="0" borderId="0" xfId="3" applyFont="1" applyProtection="1">
      <alignment vertical="center"/>
      <protection hidden="1"/>
    </xf>
    <xf numFmtId="0" fontId="46" fillId="0" borderId="0" xfId="3" applyFont="1" applyAlignment="1" applyProtection="1">
      <alignment horizontal="left" vertical="center"/>
      <protection hidden="1"/>
    </xf>
    <xf numFmtId="0" fontId="46" fillId="0" borderId="0" xfId="3" applyFont="1" applyFill="1" applyProtection="1">
      <alignment vertical="center"/>
      <protection hidden="1"/>
    </xf>
    <xf numFmtId="0" fontId="47" fillId="0" borderId="0" xfId="4" applyFont="1" applyAlignment="1" applyProtection="1">
      <protection hidden="1"/>
    </xf>
    <xf numFmtId="0" fontId="47" fillId="0" borderId="0" xfId="4" applyFont="1" applyFill="1" applyBorder="1" applyProtection="1">
      <protection hidden="1"/>
    </xf>
    <xf numFmtId="0" fontId="47" fillId="0" borderId="0" xfId="3" applyFont="1" applyFill="1" applyProtection="1">
      <alignment vertical="center"/>
      <protection hidden="1"/>
    </xf>
    <xf numFmtId="0" fontId="46" fillId="0" borderId="0" xfId="3" applyFont="1" applyProtection="1">
      <alignment vertical="center"/>
      <protection hidden="1"/>
    </xf>
    <xf numFmtId="0" fontId="48" fillId="0" borderId="0" xfId="3" applyFont="1" applyProtection="1">
      <alignment vertical="center"/>
      <protection hidden="1"/>
    </xf>
    <xf numFmtId="0" fontId="25" fillId="7" borderId="1" xfId="5" applyFont="1" applyFill="1" applyBorder="1" applyAlignment="1" applyProtection="1">
      <alignment horizontal="right" vertical="center"/>
      <protection hidden="1"/>
    </xf>
    <xf numFmtId="38" fontId="6" fillId="7" borderId="1" xfId="2" applyFont="1" applyFill="1" applyBorder="1" applyAlignment="1" applyProtection="1">
      <alignment vertical="center"/>
      <protection hidden="1"/>
    </xf>
    <xf numFmtId="182" fontId="6" fillId="7" borderId="1" xfId="3" applyNumberFormat="1" applyFont="1" applyFill="1" applyBorder="1" applyProtection="1">
      <alignment vertical="center"/>
      <protection hidden="1"/>
    </xf>
    <xf numFmtId="182" fontId="6" fillId="7" borderId="1" xfId="3" applyNumberFormat="1" applyFont="1" applyFill="1" applyBorder="1" applyAlignment="1" applyProtection="1">
      <alignment vertical="center"/>
      <protection hidden="1"/>
    </xf>
    <xf numFmtId="0" fontId="34" fillId="0" borderId="0" xfId="3" applyFont="1" applyAlignment="1" applyProtection="1">
      <alignment vertical="top"/>
      <protection hidden="1"/>
    </xf>
    <xf numFmtId="0" fontId="23" fillId="0" borderId="0" xfId="3" applyFont="1" applyFill="1" applyBorder="1" applyAlignment="1" applyProtection="1">
      <alignment horizontal="left" vertical="center" wrapText="1"/>
      <protection hidden="1"/>
    </xf>
    <xf numFmtId="0" fontId="19" fillId="0" borderId="0" xfId="3" applyFont="1" applyFill="1" applyBorder="1" applyAlignment="1" applyProtection="1">
      <alignment horizontal="left" vertical="center" wrapText="1"/>
      <protection hidden="1"/>
    </xf>
    <xf numFmtId="0" fontId="6" fillId="0" borderId="14" xfId="4" applyFont="1" applyBorder="1" applyAlignment="1" applyProtection="1">
      <alignment horizontal="right"/>
      <protection hidden="1"/>
    </xf>
    <xf numFmtId="0" fontId="6" fillId="0" borderId="11" xfId="4" applyFont="1" applyBorder="1" applyAlignment="1" applyProtection="1">
      <alignment horizontal="right"/>
      <protection hidden="1"/>
    </xf>
    <xf numFmtId="38" fontId="6" fillId="7" borderId="14" xfId="2" applyFont="1" applyFill="1" applyBorder="1" applyAlignment="1" applyProtection="1">
      <alignment horizontal="right" vertical="center"/>
      <protection hidden="1"/>
    </xf>
    <xf numFmtId="38" fontId="6" fillId="7" borderId="5" xfId="2" applyFont="1" applyFill="1" applyBorder="1" applyAlignment="1" applyProtection="1">
      <alignment horizontal="right" vertical="center"/>
      <protection hidden="1"/>
    </xf>
    <xf numFmtId="179" fontId="6" fillId="2" borderId="14" xfId="5" applyNumberFormat="1" applyFont="1" applyFill="1" applyBorder="1" applyAlignment="1" applyProtection="1">
      <alignment horizontal="center" vertical="center"/>
      <protection locked="0"/>
    </xf>
    <xf numFmtId="179" fontId="6" fillId="2" borderId="5" xfId="5" applyNumberFormat="1" applyFont="1" applyFill="1" applyBorder="1" applyAlignment="1" applyProtection="1">
      <alignment horizontal="center" vertical="center"/>
      <protection locked="0"/>
    </xf>
    <xf numFmtId="0" fontId="34" fillId="0" borderId="0" xfId="3" applyFont="1" applyFill="1" applyBorder="1" applyAlignment="1" applyProtection="1">
      <alignment horizontal="left" vertical="center" wrapText="1"/>
      <protection hidden="1"/>
    </xf>
    <xf numFmtId="0" fontId="6" fillId="2" borderId="14" xfId="3" applyFont="1" applyFill="1" applyBorder="1" applyAlignment="1" applyProtection="1">
      <alignment horizontal="right" vertical="center"/>
      <protection locked="0"/>
    </xf>
    <xf numFmtId="0" fontId="6" fillId="2" borderId="5" xfId="3" applyFont="1" applyFill="1" applyBorder="1" applyAlignment="1" applyProtection="1">
      <alignment horizontal="right" vertical="center"/>
      <protection locked="0"/>
    </xf>
    <xf numFmtId="0" fontId="6" fillId="0" borderId="14" xfId="4" applyFont="1" applyBorder="1" applyAlignment="1" applyProtection="1">
      <alignment horizontal="center"/>
      <protection hidden="1"/>
    </xf>
    <xf numFmtId="0" fontId="6" fillId="0" borderId="11" xfId="4" applyFont="1" applyBorder="1" applyAlignment="1" applyProtection="1">
      <alignment horizontal="center"/>
      <protection hidden="1"/>
    </xf>
    <xf numFmtId="0" fontId="6" fillId="0" borderId="5" xfId="4" applyFont="1" applyBorder="1" applyAlignment="1" applyProtection="1">
      <alignment horizontal="center"/>
      <protection hidden="1"/>
    </xf>
    <xf numFmtId="0" fontId="6" fillId="0" borderId="12" xfId="4" applyFont="1" applyBorder="1" applyAlignment="1" applyProtection="1">
      <alignment horizontal="left"/>
      <protection hidden="1"/>
    </xf>
    <xf numFmtId="0" fontId="46" fillId="0" borderId="0" xfId="4" applyFont="1" applyAlignment="1" applyProtection="1">
      <alignment horizontal="left"/>
      <protection hidden="1"/>
    </xf>
    <xf numFmtId="0" fontId="6" fillId="0" borderId="14" xfId="3" applyFont="1" applyBorder="1" applyAlignment="1" applyProtection="1">
      <alignment horizontal="center" vertical="center"/>
      <protection hidden="1"/>
    </xf>
    <xf numFmtId="0" fontId="6" fillId="0" borderId="5" xfId="3" applyFont="1" applyBorder="1" applyAlignment="1" applyProtection="1">
      <alignment horizontal="center" vertical="center"/>
      <protection hidden="1"/>
    </xf>
    <xf numFmtId="9" fontId="6" fillId="0" borderId="14" xfId="1" applyFont="1" applyFill="1" applyBorder="1" applyAlignment="1" applyProtection="1">
      <alignment horizontal="center"/>
      <protection hidden="1"/>
    </xf>
    <xf numFmtId="9" fontId="6" fillId="0" borderId="5" xfId="1" applyFont="1" applyFill="1" applyBorder="1" applyAlignment="1" applyProtection="1">
      <alignment horizontal="center"/>
      <protection hidden="1"/>
    </xf>
    <xf numFmtId="0" fontId="6" fillId="0" borderId="14" xfId="4" applyFont="1" applyBorder="1" applyAlignment="1" applyProtection="1">
      <alignment horizontal="left"/>
      <protection hidden="1"/>
    </xf>
    <xf numFmtId="0" fontId="6" fillId="0" borderId="11" xfId="4" applyFont="1" applyBorder="1" applyAlignment="1" applyProtection="1">
      <alignment horizontal="left"/>
      <protection hidden="1"/>
    </xf>
    <xf numFmtId="0" fontId="6" fillId="0" borderId="5" xfId="4" applyFont="1" applyBorder="1" applyAlignment="1" applyProtection="1">
      <alignment horizontal="left"/>
      <protection hidden="1"/>
    </xf>
    <xf numFmtId="0" fontId="47" fillId="0" borderId="4" xfId="4" applyFont="1" applyBorder="1" applyAlignment="1" applyProtection="1">
      <alignment horizontal="left" vertical="center"/>
      <protection hidden="1"/>
    </xf>
    <xf numFmtId="0" fontId="47" fillId="0" borderId="4" xfId="4" applyFont="1" applyFill="1" applyBorder="1" applyAlignment="1" applyProtection="1">
      <alignment horizontal="left"/>
      <protection hidden="1"/>
    </xf>
    <xf numFmtId="38" fontId="6" fillId="2" borderId="14" xfId="2" applyFont="1" applyFill="1" applyBorder="1" applyAlignment="1" applyProtection="1">
      <alignment horizontal="right" vertical="center"/>
      <protection locked="0"/>
    </xf>
    <xf numFmtId="38" fontId="6" fillId="2" borderId="5" xfId="2" applyFont="1" applyFill="1" applyBorder="1" applyAlignment="1" applyProtection="1">
      <alignment horizontal="right" vertical="center"/>
      <protection locked="0"/>
    </xf>
    <xf numFmtId="0" fontId="6" fillId="0" borderId="0" xfId="3" applyFont="1" applyAlignment="1" applyProtection="1">
      <alignment horizontal="left" vertical="center"/>
      <protection locked="0"/>
    </xf>
    <xf numFmtId="0" fontId="6" fillId="0" borderId="0" xfId="2" applyNumberFormat="1" applyFont="1" applyAlignment="1" applyProtection="1">
      <alignment horizontal="left"/>
      <protection locked="0"/>
    </xf>
    <xf numFmtId="0" fontId="6" fillId="0" borderId="14" xfId="4" applyFont="1" applyBorder="1" applyAlignment="1" applyProtection="1">
      <alignment horizontal="center"/>
      <protection locked="0"/>
    </xf>
    <xf numFmtId="0" fontId="6" fillId="0" borderId="11" xfId="4" applyFont="1" applyBorder="1" applyAlignment="1" applyProtection="1">
      <alignment horizontal="center"/>
      <protection locked="0"/>
    </xf>
    <xf numFmtId="0" fontId="6" fillId="0" borderId="5" xfId="4" applyFont="1" applyBorder="1" applyAlignment="1" applyProtection="1">
      <alignment horizontal="center"/>
      <protection locked="0"/>
    </xf>
    <xf numFmtId="0" fontId="30" fillId="0" borderId="4" xfId="4" applyFont="1" applyBorder="1" applyAlignment="1" applyProtection="1">
      <alignment horizontal="left" vertical="center"/>
      <protection locked="0"/>
    </xf>
    <xf numFmtId="0" fontId="6" fillId="0" borderId="0" xfId="3" applyFont="1" applyAlignment="1" applyProtection="1">
      <alignment horizontal="center" vertical="center"/>
      <protection locked="0"/>
    </xf>
    <xf numFmtId="0" fontId="21" fillId="0" borderId="14" xfId="0" applyFont="1" applyFill="1" applyBorder="1" applyAlignment="1" applyProtection="1">
      <alignment horizontal="right"/>
      <protection locked="0"/>
    </xf>
    <xf numFmtId="0" fontId="21" fillId="0" borderId="11" xfId="0" applyFont="1" applyFill="1" applyBorder="1" applyAlignment="1" applyProtection="1">
      <alignment horizontal="right"/>
      <protection locked="0"/>
    </xf>
    <xf numFmtId="0" fontId="6" fillId="0" borderId="13" xfId="3" applyFont="1" applyBorder="1" applyAlignment="1" applyProtection="1">
      <alignment horizontal="left" vertical="center"/>
      <protection locked="0"/>
    </xf>
    <xf numFmtId="0" fontId="6" fillId="0" borderId="15" xfId="3" applyFont="1" applyBorder="1" applyAlignment="1" applyProtection="1">
      <alignment horizontal="left" vertical="center"/>
      <protection locked="0"/>
    </xf>
    <xf numFmtId="0" fontId="19" fillId="0" borderId="0" xfId="3"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38" fontId="6" fillId="0" borderId="0" xfId="3" applyNumberFormat="1" applyFont="1" applyAlignment="1" applyProtection="1">
      <alignment horizontal="left"/>
      <protection locked="0"/>
    </xf>
    <xf numFmtId="0" fontId="14" fillId="0" borderId="0" xfId="4" applyFont="1" applyAlignment="1" applyProtection="1">
      <alignment horizontal="left"/>
      <protection locked="0"/>
    </xf>
    <xf numFmtId="0" fontId="6" fillId="0" borderId="14" xfId="3" applyFont="1" applyBorder="1" applyAlignment="1" applyProtection="1">
      <alignment horizontal="center" vertical="center"/>
      <protection locked="0"/>
    </xf>
    <xf numFmtId="0" fontId="6" fillId="0" borderId="5" xfId="3" applyFont="1" applyBorder="1" applyAlignment="1" applyProtection="1">
      <alignment horizontal="center" vertical="center"/>
      <protection locked="0"/>
    </xf>
    <xf numFmtId="9" fontId="6" fillId="0" borderId="14" xfId="1" applyFont="1" applyFill="1" applyBorder="1" applyAlignment="1" applyProtection="1">
      <alignment horizontal="center"/>
      <protection locked="0"/>
    </xf>
    <xf numFmtId="9" fontId="6" fillId="0" borderId="5" xfId="1" applyFont="1" applyFill="1" applyBorder="1" applyAlignment="1" applyProtection="1">
      <alignment horizontal="center"/>
      <protection locked="0"/>
    </xf>
    <xf numFmtId="0" fontId="6" fillId="0" borderId="14" xfId="4" applyFont="1" applyBorder="1" applyAlignment="1" applyProtection="1">
      <alignment horizontal="left"/>
      <protection locked="0"/>
    </xf>
    <xf numFmtId="0" fontId="6" fillId="0" borderId="11" xfId="4" applyFont="1" applyBorder="1" applyAlignment="1" applyProtection="1">
      <alignment horizontal="left"/>
      <protection locked="0"/>
    </xf>
    <xf numFmtId="0" fontId="6" fillId="0" borderId="5" xfId="4" applyFont="1" applyBorder="1" applyAlignment="1" applyProtection="1">
      <alignment horizontal="left"/>
      <protection locked="0"/>
    </xf>
    <xf numFmtId="177" fontId="6" fillId="0" borderId="3" xfId="3" applyNumberFormat="1" applyFont="1" applyBorder="1" applyAlignment="1" applyProtection="1">
      <alignment horizontal="right" vertical="center"/>
      <protection locked="0"/>
    </xf>
    <xf numFmtId="177" fontId="6" fillId="0" borderId="2" xfId="3" applyNumberFormat="1" applyFont="1" applyBorder="1" applyAlignment="1" applyProtection="1">
      <alignment horizontal="right" vertical="center"/>
      <protection locked="0"/>
    </xf>
    <xf numFmtId="0" fontId="4" fillId="0" borderId="0" xfId="3" applyFont="1" applyAlignment="1" applyProtection="1">
      <alignment horizontal="left" vertical="center"/>
      <protection locked="0"/>
    </xf>
    <xf numFmtId="0" fontId="7" fillId="0" borderId="0" xfId="3" applyFont="1" applyAlignment="1" applyProtection="1">
      <alignment horizontal="left" vertical="center"/>
      <protection locked="0"/>
    </xf>
    <xf numFmtId="0" fontId="30" fillId="0" borderId="4" xfId="4" applyFont="1" applyFill="1" applyBorder="1" applyAlignment="1" applyProtection="1">
      <alignment horizontal="left"/>
      <protection locked="0"/>
    </xf>
    <xf numFmtId="0" fontId="6" fillId="2" borderId="14" xfId="3" applyNumberFormat="1" applyFont="1" applyFill="1" applyBorder="1" applyProtection="1">
      <alignment vertical="center"/>
      <protection locked="0"/>
    </xf>
    <xf numFmtId="0" fontId="6" fillId="2" borderId="5" xfId="3" applyNumberFormat="1" applyFont="1" applyFill="1" applyBorder="1" applyProtection="1">
      <alignment vertical="center"/>
      <protection locked="0"/>
    </xf>
    <xf numFmtId="179" fontId="6" fillId="0" borderId="4" xfId="5" applyNumberFormat="1" applyFont="1" applyBorder="1" applyAlignment="1" applyProtection="1">
      <alignment horizontal="center" vertical="center"/>
    </xf>
    <xf numFmtId="179" fontId="6" fillId="2" borderId="14" xfId="5" applyNumberFormat="1" applyFont="1" applyFill="1" applyBorder="1" applyAlignment="1" applyProtection="1">
      <alignment horizontal="center" vertical="center"/>
    </xf>
    <xf numFmtId="179" fontId="6" fillId="2" borderId="11" xfId="5" applyNumberFormat="1" applyFont="1" applyFill="1" applyBorder="1" applyAlignment="1" applyProtection="1">
      <alignment horizontal="center" vertical="center"/>
    </xf>
    <xf numFmtId="179" fontId="6" fillId="2" borderId="5" xfId="5" applyNumberFormat="1" applyFont="1" applyFill="1" applyBorder="1" applyAlignment="1" applyProtection="1">
      <alignment horizontal="center" vertical="center"/>
    </xf>
  </cellXfs>
  <cellStyles count="7">
    <cellStyle name="パーセント" xfId="1" builtinId="5"/>
    <cellStyle name="桁区切り" xfId="2" builtinId="6"/>
    <cellStyle name="標準" xfId="0" builtinId="0"/>
    <cellStyle name="標準_8-1年金計算表_Draft" xfId="3"/>
    <cellStyle name="標準_Book1" xfId="4"/>
    <cellStyle name="標準_HP掲載用計算シート" xfId="5"/>
    <cellStyle name="標準_年金計算書04.05変更版" xfId="6"/>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8"/>
  <sheetViews>
    <sheetView showGridLines="0" showZeros="0" tabSelected="1" workbookViewId="0">
      <selection activeCell="G88" sqref="G88"/>
    </sheetView>
  </sheetViews>
  <sheetFormatPr defaultColWidth="9.1796875" defaultRowHeight="12.5"/>
  <cols>
    <col min="1" max="1" width="3" style="70" customWidth="1"/>
    <col min="2" max="2" width="2.54296875" style="70" customWidth="1"/>
    <col min="3" max="3" width="8.54296875" style="70" customWidth="1"/>
    <col min="4" max="4" width="10" style="70" customWidth="1"/>
    <col min="5" max="5" width="10.81640625" style="70" customWidth="1"/>
    <col min="6" max="6" width="10.453125" style="70" customWidth="1"/>
    <col min="7" max="7" width="9.81640625" style="70" customWidth="1"/>
    <col min="8" max="9" width="10" style="70" customWidth="1"/>
    <col min="10" max="10" width="9.54296875" style="70" customWidth="1"/>
    <col min="11" max="11" width="9.81640625" style="70" customWidth="1"/>
    <col min="12" max="12" width="9.1796875" style="70"/>
    <col min="13" max="13" width="6.81640625" style="70" customWidth="1"/>
    <col min="14" max="14" width="7.1796875" style="70" customWidth="1"/>
    <col min="15" max="15" width="11" style="70" customWidth="1"/>
    <col min="16" max="16384" width="9.1796875" style="70"/>
  </cols>
  <sheetData>
    <row r="1" spans="1:16" ht="19">
      <c r="A1" s="252" t="s">
        <v>141</v>
      </c>
      <c r="B1" s="250"/>
      <c r="C1" s="251"/>
      <c r="D1" s="251"/>
      <c r="E1" s="251"/>
      <c r="F1" s="251"/>
      <c r="G1" s="251"/>
      <c r="H1" s="250"/>
      <c r="I1" s="250"/>
      <c r="J1" s="250"/>
      <c r="K1" s="250"/>
      <c r="L1" s="250"/>
      <c r="M1" s="250"/>
      <c r="N1" s="250"/>
      <c r="O1" s="250"/>
      <c r="P1" s="250"/>
    </row>
    <row r="2" spans="1:16" s="71" customFormat="1" ht="15.75" customHeight="1"/>
    <row r="3" spans="1:16" s="72" customFormat="1" ht="13">
      <c r="B3" s="73"/>
      <c r="C3" s="72" t="s">
        <v>99</v>
      </c>
      <c r="G3" s="74"/>
      <c r="I3" s="74"/>
    </row>
    <row r="4" spans="1:16" s="72" customFormat="1" ht="13">
      <c r="B4" s="269"/>
      <c r="C4" s="72" t="s">
        <v>100</v>
      </c>
      <c r="G4" s="74"/>
      <c r="I4" s="74"/>
    </row>
    <row r="5" spans="1:16" s="75" customFormat="1" ht="12" customHeight="1">
      <c r="B5" s="76"/>
      <c r="C5" s="77"/>
      <c r="G5" s="78"/>
      <c r="L5" s="79" t="s">
        <v>130</v>
      </c>
    </row>
    <row r="6" spans="1:16" s="75" customFormat="1" ht="15.75" customHeight="1">
      <c r="A6" s="259" t="s">
        <v>64</v>
      </c>
      <c r="B6" s="76"/>
      <c r="C6" s="77"/>
      <c r="G6" s="78"/>
      <c r="L6" s="240" t="s">
        <v>131</v>
      </c>
    </row>
    <row r="7" spans="1:16" s="75" customFormat="1" ht="20.25" customHeight="1">
      <c r="A7" s="80"/>
      <c r="B7" s="76"/>
      <c r="C7" s="81" t="s">
        <v>65</v>
      </c>
      <c r="E7" s="280"/>
      <c r="F7" s="281"/>
      <c r="G7" s="75" t="s">
        <v>66</v>
      </c>
      <c r="H7" s="81" t="s">
        <v>80</v>
      </c>
      <c r="J7" s="67"/>
      <c r="K7" s="75" t="s">
        <v>32</v>
      </c>
      <c r="L7" s="82" t="s">
        <v>69</v>
      </c>
      <c r="N7" s="83" t="s">
        <v>28</v>
      </c>
      <c r="O7" s="130"/>
      <c r="P7" s="75" t="s">
        <v>44</v>
      </c>
    </row>
    <row r="8" spans="1:16" s="75" customFormat="1" ht="20.25" customHeight="1">
      <c r="B8" s="76"/>
      <c r="C8" s="81" t="s">
        <v>68</v>
      </c>
      <c r="E8" s="280"/>
      <c r="F8" s="281"/>
      <c r="G8" s="75" t="s">
        <v>66</v>
      </c>
      <c r="H8" s="81"/>
      <c r="K8" s="84"/>
      <c r="L8" s="82" t="s">
        <v>90</v>
      </c>
      <c r="N8" s="83" t="s">
        <v>29</v>
      </c>
      <c r="O8" s="130"/>
      <c r="P8" s="75" t="s">
        <v>44</v>
      </c>
    </row>
    <row r="9" spans="1:16" s="85" customFormat="1" ht="18" customHeight="1">
      <c r="B9" s="76"/>
      <c r="C9" s="86"/>
      <c r="D9" s="79" t="s">
        <v>76</v>
      </c>
      <c r="E9" s="87"/>
      <c r="F9" s="87"/>
      <c r="H9" s="86"/>
      <c r="K9" s="84"/>
    </row>
    <row r="10" spans="1:16" s="89" customFormat="1" ht="23.25" customHeight="1">
      <c r="A10" s="259" t="s">
        <v>58</v>
      </c>
      <c r="B10" s="88"/>
      <c r="C10" s="88"/>
      <c r="D10" s="88"/>
      <c r="E10" s="88"/>
      <c r="F10" s="88"/>
      <c r="G10" s="88"/>
    </row>
    <row r="11" spans="1:16" s="71" customFormat="1" ht="6" customHeight="1">
      <c r="B11" s="90"/>
      <c r="C11" s="91"/>
      <c r="D11" s="92"/>
      <c r="E11" s="92"/>
      <c r="F11" s="93"/>
      <c r="G11" s="94"/>
      <c r="H11" s="92"/>
    </row>
    <row r="12" spans="1:16" s="71" customFormat="1" ht="19.5" customHeight="1">
      <c r="B12" s="90"/>
      <c r="C12" s="91" t="s">
        <v>139</v>
      </c>
      <c r="D12" s="92"/>
      <c r="E12" s="92"/>
      <c r="F12" s="93"/>
      <c r="G12" s="246"/>
      <c r="H12" s="92" t="s">
        <v>4</v>
      </c>
      <c r="I12" s="71" t="s">
        <v>154</v>
      </c>
    </row>
    <row r="13" spans="1:16" s="95" customFormat="1" ht="6.75" customHeight="1">
      <c r="B13" s="96"/>
      <c r="C13" s="97"/>
      <c r="D13" s="98"/>
      <c r="E13" s="98"/>
      <c r="F13" s="94"/>
      <c r="G13" s="213"/>
      <c r="H13" s="98"/>
    </row>
    <row r="14" spans="1:16" s="71" customFormat="1" ht="19.5" customHeight="1">
      <c r="B14" s="90"/>
      <c r="C14" s="91" t="s">
        <v>140</v>
      </c>
      <c r="D14" s="92"/>
      <c r="E14" s="92"/>
      <c r="F14" s="93"/>
      <c r="G14" s="247"/>
      <c r="H14" s="92" t="s">
        <v>4</v>
      </c>
      <c r="I14" s="71" t="s">
        <v>33</v>
      </c>
    </row>
    <row r="15" spans="1:16" s="71" customFormat="1" ht="6.75" customHeight="1">
      <c r="B15" s="90"/>
      <c r="C15" s="91"/>
      <c r="D15" s="92"/>
      <c r="E15" s="92"/>
      <c r="F15" s="93"/>
      <c r="G15" s="214"/>
      <c r="H15" s="92"/>
    </row>
    <row r="16" spans="1:16" s="71" customFormat="1" ht="19.5" customHeight="1">
      <c r="B16" s="90"/>
      <c r="C16" s="91" t="s">
        <v>143</v>
      </c>
      <c r="D16" s="92"/>
      <c r="E16" s="92"/>
      <c r="F16" s="93"/>
      <c r="G16" s="244"/>
      <c r="H16" s="92" t="s">
        <v>4</v>
      </c>
      <c r="I16" s="71" t="s">
        <v>106</v>
      </c>
    </row>
    <row r="17" spans="1:17" ht="6" customHeight="1">
      <c r="G17" s="215"/>
    </row>
    <row r="18" spans="1:17" s="99" customFormat="1" ht="18.75" customHeight="1">
      <c r="B18" s="100"/>
      <c r="C18" s="253" t="s">
        <v>41</v>
      </c>
      <c r="G18" s="270">
        <f ca="1">計算シート!J18</f>
        <v>0</v>
      </c>
      <c r="H18" s="98" t="s">
        <v>4</v>
      </c>
      <c r="I18" s="101" t="s">
        <v>153</v>
      </c>
      <c r="J18" s="102"/>
      <c r="K18" s="95"/>
      <c r="L18" s="98"/>
      <c r="M18" s="97"/>
      <c r="N18" s="95"/>
      <c r="O18" s="102"/>
      <c r="P18" s="103"/>
      <c r="Q18" s="98"/>
    </row>
    <row r="19" spans="1:17" s="71" customFormat="1" ht="24.75" customHeight="1">
      <c r="A19" s="260" t="s">
        <v>59</v>
      </c>
      <c r="B19" s="261"/>
      <c r="C19" s="249"/>
      <c r="D19" s="92"/>
      <c r="I19" s="104"/>
      <c r="J19" s="95"/>
      <c r="K19" s="95"/>
      <c r="L19" s="98"/>
      <c r="M19" s="103"/>
      <c r="N19" s="98"/>
      <c r="O19" s="95"/>
      <c r="P19" s="95"/>
      <c r="Q19" s="98"/>
    </row>
    <row r="20" spans="1:17" s="71" customFormat="1" ht="18.75" customHeight="1">
      <c r="A20" s="261"/>
      <c r="B20" s="262" t="s">
        <v>60</v>
      </c>
      <c r="C20" s="248"/>
      <c r="D20" s="92"/>
      <c r="L20" s="103"/>
      <c r="Q20" s="99"/>
    </row>
    <row r="21" spans="1:17" s="71" customFormat="1" ht="18.75" customHeight="1">
      <c r="C21" s="105" t="s">
        <v>144</v>
      </c>
      <c r="G21" s="106" t="s">
        <v>79</v>
      </c>
      <c r="H21" s="107"/>
      <c r="I21" s="107" t="s">
        <v>46</v>
      </c>
      <c r="J21" s="107"/>
      <c r="P21" s="102"/>
    </row>
    <row r="22" spans="1:17" s="71" customFormat="1" ht="17.25" customHeight="1">
      <c r="B22" s="90"/>
      <c r="D22" s="131"/>
      <c r="E22" s="92" t="s">
        <v>4</v>
      </c>
      <c r="F22" s="108" t="s">
        <v>45</v>
      </c>
      <c r="G22" s="271">
        <f>計算シート!G23</f>
        <v>0</v>
      </c>
      <c r="H22" s="92" t="s">
        <v>43</v>
      </c>
      <c r="I22" s="271">
        <f>計算シート!I23</f>
        <v>0</v>
      </c>
      <c r="J22" s="92" t="s">
        <v>43</v>
      </c>
      <c r="K22" s="271">
        <f>計算シート!K23</f>
        <v>0</v>
      </c>
      <c r="L22" s="92" t="s">
        <v>44</v>
      </c>
    </row>
    <row r="23" spans="1:17" s="71" customFormat="1" ht="18.75" customHeight="1">
      <c r="B23" s="90"/>
      <c r="C23" s="109" t="s">
        <v>145</v>
      </c>
      <c r="G23" s="107" t="s">
        <v>78</v>
      </c>
      <c r="H23" s="107"/>
      <c r="I23" s="107" t="s">
        <v>42</v>
      </c>
    </row>
    <row r="24" spans="1:17" s="71" customFormat="1" ht="18.75" customHeight="1">
      <c r="B24" s="90"/>
      <c r="D24" s="131"/>
      <c r="E24" s="92" t="s">
        <v>4</v>
      </c>
      <c r="F24" s="108" t="s">
        <v>45</v>
      </c>
      <c r="G24" s="271">
        <f>計算シート!G26</f>
        <v>0</v>
      </c>
      <c r="H24" s="92" t="s">
        <v>43</v>
      </c>
      <c r="I24" s="271">
        <f>計算シート!I26</f>
        <v>0</v>
      </c>
      <c r="J24" s="92" t="s">
        <v>43</v>
      </c>
      <c r="K24" s="271">
        <f>計算シート!K26</f>
        <v>0</v>
      </c>
      <c r="L24" s="92" t="s">
        <v>44</v>
      </c>
    </row>
    <row r="25" spans="1:17" s="71" customFormat="1" ht="27.75" customHeight="1">
      <c r="B25" s="90"/>
      <c r="D25" s="274" t="s">
        <v>146</v>
      </c>
      <c r="E25" s="275"/>
      <c r="F25" s="275"/>
      <c r="G25" s="275"/>
      <c r="H25" s="275"/>
      <c r="I25" s="275"/>
      <c r="J25" s="275"/>
      <c r="K25" s="275"/>
      <c r="L25" s="275"/>
      <c r="M25" s="275"/>
      <c r="N25" s="275"/>
      <c r="O25" s="275"/>
      <c r="P25" s="110"/>
    </row>
    <row r="26" spans="1:17" s="71" customFormat="1" ht="18.75" customHeight="1">
      <c r="B26" s="90"/>
      <c r="C26" s="111" t="s">
        <v>147</v>
      </c>
      <c r="D26" s="102"/>
      <c r="F26" s="112"/>
    </row>
    <row r="27" spans="1:17" s="71" customFormat="1" ht="18.75" customHeight="1">
      <c r="B27" s="90"/>
      <c r="D27" s="243"/>
      <c r="E27" s="92" t="s">
        <v>4</v>
      </c>
      <c r="F27" s="108" t="s">
        <v>45</v>
      </c>
      <c r="G27" s="52"/>
      <c r="H27" s="92" t="s">
        <v>43</v>
      </c>
      <c r="I27" s="52"/>
      <c r="J27" s="92" t="s">
        <v>44</v>
      </c>
      <c r="K27" s="98"/>
      <c r="L27" s="97"/>
      <c r="P27" s="98"/>
    </row>
    <row r="28" spans="1:17" s="71" customFormat="1" ht="18.75" customHeight="1">
      <c r="B28" s="90"/>
      <c r="C28" s="91" t="s">
        <v>148</v>
      </c>
      <c r="P28" s="98"/>
    </row>
    <row r="29" spans="1:17" s="71" customFormat="1" ht="5.25" customHeight="1">
      <c r="B29" s="90"/>
      <c r="D29" s="113"/>
      <c r="E29" s="113"/>
      <c r="F29" s="114"/>
      <c r="G29" s="103"/>
      <c r="H29" s="113"/>
      <c r="I29" s="114"/>
      <c r="P29" s="98"/>
    </row>
    <row r="30" spans="1:17" s="71" customFormat="1" ht="18.75" customHeight="1">
      <c r="B30" s="90"/>
      <c r="D30" s="244"/>
      <c r="E30" s="92" t="s">
        <v>4</v>
      </c>
      <c r="F30" s="108" t="s">
        <v>45</v>
      </c>
      <c r="G30" s="52"/>
      <c r="H30" s="92" t="s">
        <v>43</v>
      </c>
      <c r="I30" s="52"/>
      <c r="J30" s="92" t="s">
        <v>44</v>
      </c>
    </row>
    <row r="31" spans="1:17" s="71" customFormat="1" ht="5.25" customHeight="1">
      <c r="B31" s="90"/>
      <c r="D31" s="98"/>
      <c r="F31" s="103"/>
      <c r="J31" s="92"/>
    </row>
    <row r="32" spans="1:17" s="71" customFormat="1" ht="18.75" customHeight="1">
      <c r="B32" s="90"/>
      <c r="C32" s="91" t="s">
        <v>48</v>
      </c>
      <c r="D32" s="98"/>
      <c r="F32" s="103"/>
      <c r="J32" s="92"/>
    </row>
    <row r="33" spans="2:16" s="71" customFormat="1" ht="18.75" customHeight="1">
      <c r="B33" s="90"/>
      <c r="D33" s="243"/>
      <c r="E33" s="92" t="s">
        <v>4</v>
      </c>
      <c r="H33" s="103"/>
      <c r="I33" s="103"/>
      <c r="J33" s="92"/>
      <c r="K33" s="115"/>
      <c r="L33" s="115"/>
      <c r="M33" s="98"/>
      <c r="N33" s="115"/>
      <c r="O33" s="115"/>
      <c r="P33" s="98"/>
    </row>
    <row r="34" spans="2:16" s="71" customFormat="1" ht="9.75" customHeight="1">
      <c r="B34" s="90"/>
      <c r="C34" s="91"/>
      <c r="G34" s="103"/>
      <c r="H34" s="98"/>
      <c r="I34" s="103"/>
      <c r="J34" s="98"/>
      <c r="K34" s="103"/>
      <c r="L34" s="92"/>
    </row>
    <row r="35" spans="2:16" s="71" customFormat="1" ht="18" customHeight="1">
      <c r="B35" s="262" t="s">
        <v>61</v>
      </c>
      <c r="C35" s="91"/>
      <c r="G35" s="103"/>
      <c r="H35" s="98"/>
      <c r="I35" s="103"/>
      <c r="J35" s="98"/>
      <c r="K35" s="103"/>
      <c r="L35" s="92"/>
    </row>
    <row r="36" spans="2:16" s="71" customFormat="1" ht="18.75" customHeight="1">
      <c r="C36" s="105" t="s">
        <v>144</v>
      </c>
      <c r="G36" s="106" t="s">
        <v>79</v>
      </c>
      <c r="H36" s="107"/>
      <c r="I36" s="107" t="s">
        <v>46</v>
      </c>
      <c r="J36" s="107"/>
      <c r="P36" s="102"/>
    </row>
    <row r="37" spans="2:16" s="71" customFormat="1" ht="17.25" customHeight="1">
      <c r="B37" s="90"/>
      <c r="D37" s="243"/>
      <c r="E37" s="92" t="s">
        <v>4</v>
      </c>
      <c r="F37" s="108" t="s">
        <v>45</v>
      </c>
      <c r="G37" s="271">
        <f>計算シート!G40</f>
        <v>0</v>
      </c>
      <c r="H37" s="92" t="s">
        <v>43</v>
      </c>
      <c r="I37" s="271">
        <f>計算シート!I40</f>
        <v>0</v>
      </c>
      <c r="J37" s="92" t="s">
        <v>43</v>
      </c>
      <c r="K37" s="271">
        <f>計算シート!K40</f>
        <v>0</v>
      </c>
      <c r="L37" s="92" t="s">
        <v>44</v>
      </c>
    </row>
    <row r="38" spans="2:16" s="71" customFormat="1" ht="18.75" customHeight="1">
      <c r="B38" s="90"/>
      <c r="C38" s="109" t="s">
        <v>145</v>
      </c>
      <c r="G38" s="107" t="s">
        <v>78</v>
      </c>
      <c r="H38" s="107"/>
      <c r="I38" s="107" t="s">
        <v>42</v>
      </c>
      <c r="K38" s="107"/>
    </row>
    <row r="39" spans="2:16" s="71" customFormat="1" ht="18.75" customHeight="1">
      <c r="B39" s="90"/>
      <c r="D39" s="243"/>
      <c r="E39" s="92" t="s">
        <v>4</v>
      </c>
      <c r="F39" s="108" t="s">
        <v>45</v>
      </c>
      <c r="G39" s="271">
        <f>計算シート!G42</f>
        <v>0</v>
      </c>
      <c r="H39" s="92" t="s">
        <v>43</v>
      </c>
      <c r="I39" s="271">
        <f>計算シート!I42</f>
        <v>0</v>
      </c>
      <c r="J39" s="92" t="s">
        <v>43</v>
      </c>
      <c r="K39" s="271">
        <f>計算シート!K42</f>
        <v>0</v>
      </c>
      <c r="L39" s="92" t="s">
        <v>44</v>
      </c>
      <c r="M39" s="127"/>
    </row>
    <row r="40" spans="2:16" s="71" customFormat="1" ht="27.75" customHeight="1">
      <c r="B40" s="90"/>
      <c r="D40" s="282" t="s">
        <v>135</v>
      </c>
      <c r="E40" s="282"/>
      <c r="F40" s="282"/>
      <c r="G40" s="282"/>
      <c r="H40" s="282"/>
      <c r="I40" s="282"/>
      <c r="J40" s="282"/>
      <c r="K40" s="282"/>
      <c r="L40" s="282"/>
      <c r="M40" s="282"/>
      <c r="N40" s="282"/>
      <c r="O40" s="282"/>
      <c r="P40" s="110"/>
    </row>
    <row r="41" spans="2:16" s="95" customFormat="1" ht="18.75" customHeight="1">
      <c r="B41" s="96"/>
      <c r="C41" s="91" t="s">
        <v>136</v>
      </c>
      <c r="D41" s="102"/>
      <c r="F41" s="103"/>
      <c r="G41" s="128" t="s">
        <v>101</v>
      </c>
      <c r="H41" s="103"/>
      <c r="I41" s="103"/>
      <c r="J41" s="98"/>
      <c r="K41" s="115"/>
      <c r="L41" s="115"/>
      <c r="M41" s="98"/>
      <c r="N41" s="115"/>
      <c r="O41" s="115"/>
      <c r="P41" s="98"/>
    </row>
    <row r="42" spans="2:16" s="71" customFormat="1" ht="18.75" customHeight="1">
      <c r="B42" s="90"/>
      <c r="D42" s="245">
        <f>計算シート!D45</f>
        <v>0</v>
      </c>
      <c r="E42" s="92" t="s">
        <v>54</v>
      </c>
      <c r="F42" s="108" t="s">
        <v>45</v>
      </c>
      <c r="G42" s="272">
        <f>計算シート!G45</f>
        <v>0</v>
      </c>
      <c r="H42" s="92" t="s">
        <v>43</v>
      </c>
      <c r="I42" s="272">
        <f>計算シート!I45</f>
        <v>0</v>
      </c>
      <c r="J42" s="92" t="s">
        <v>44</v>
      </c>
    </row>
    <row r="43" spans="2:16" s="99" customFormat="1" ht="11.25" customHeight="1">
      <c r="B43" s="100"/>
      <c r="D43" s="116" t="s">
        <v>132</v>
      </c>
      <c r="E43" s="119"/>
      <c r="F43" s="121"/>
      <c r="G43" s="216"/>
      <c r="H43" s="119"/>
      <c r="I43" s="216"/>
      <c r="J43" s="119"/>
    </row>
    <row r="44" spans="2:16" s="218" customFormat="1" ht="12" customHeight="1">
      <c r="B44" s="217"/>
      <c r="D44" s="273" t="s">
        <v>133</v>
      </c>
      <c r="L44" s="219"/>
    </row>
    <row r="45" spans="2:16" s="71" customFormat="1" ht="18.75" customHeight="1">
      <c r="B45" s="90"/>
      <c r="C45" s="111" t="s">
        <v>147</v>
      </c>
      <c r="D45" s="102"/>
      <c r="F45" s="112"/>
    </row>
    <row r="46" spans="2:16" s="71" customFormat="1" ht="18.75" customHeight="1">
      <c r="B46" s="90"/>
      <c r="D46" s="243"/>
      <c r="E46" s="92" t="s">
        <v>4</v>
      </c>
      <c r="F46" s="108" t="s">
        <v>45</v>
      </c>
      <c r="G46" s="52"/>
      <c r="H46" s="92" t="s">
        <v>43</v>
      </c>
      <c r="I46" s="52"/>
      <c r="J46" s="92" t="s">
        <v>44</v>
      </c>
      <c r="K46" s="92"/>
      <c r="L46" s="111"/>
      <c r="P46" s="98"/>
    </row>
    <row r="47" spans="2:16" s="71" customFormat="1" ht="18.75" customHeight="1">
      <c r="B47" s="90"/>
      <c r="C47" s="91" t="s">
        <v>148</v>
      </c>
      <c r="P47" s="98"/>
    </row>
    <row r="48" spans="2:16" s="71" customFormat="1" ht="18.75" customHeight="1">
      <c r="B48" s="90"/>
      <c r="D48" s="244"/>
      <c r="E48" s="92" t="s">
        <v>4</v>
      </c>
      <c r="F48" s="108" t="s">
        <v>45</v>
      </c>
      <c r="G48" s="52"/>
      <c r="H48" s="92" t="s">
        <v>43</v>
      </c>
      <c r="I48" s="52"/>
      <c r="J48" s="92" t="s">
        <v>44</v>
      </c>
    </row>
    <row r="49" spans="1:16" s="71" customFormat="1" ht="6" customHeight="1">
      <c r="B49" s="90"/>
      <c r="H49" s="103"/>
      <c r="I49" s="103"/>
      <c r="J49" s="92"/>
      <c r="K49" s="115"/>
      <c r="L49" s="115"/>
      <c r="M49" s="98"/>
      <c r="N49" s="115"/>
      <c r="O49" s="115"/>
      <c r="P49" s="98"/>
    </row>
    <row r="50" spans="1:16" s="71" customFormat="1" ht="18" customHeight="1">
      <c r="B50" s="90"/>
      <c r="C50" s="91" t="s">
        <v>48</v>
      </c>
      <c r="H50" s="103"/>
      <c r="I50" s="103"/>
      <c r="J50" s="92"/>
      <c r="K50" s="115"/>
      <c r="L50" s="115"/>
      <c r="M50" s="98"/>
      <c r="N50" s="115"/>
      <c r="O50" s="115"/>
      <c r="P50" s="98"/>
    </row>
    <row r="51" spans="1:16" s="71" customFormat="1" ht="18.75" customHeight="1">
      <c r="B51" s="90"/>
      <c r="D51" s="243"/>
      <c r="E51" s="92" t="s">
        <v>4</v>
      </c>
      <c r="F51" s="115"/>
      <c r="H51" s="103"/>
      <c r="I51" s="103"/>
      <c r="J51" s="92"/>
      <c r="K51" s="115"/>
      <c r="L51" s="115"/>
      <c r="M51" s="98"/>
      <c r="N51" s="115"/>
      <c r="O51" s="115"/>
      <c r="P51" s="98"/>
    </row>
    <row r="52" spans="1:16" s="71" customFormat="1" ht="7.5" customHeight="1">
      <c r="B52" s="90"/>
      <c r="C52" s="91"/>
      <c r="D52" s="113"/>
      <c r="E52" s="103"/>
      <c r="F52" s="103"/>
      <c r="G52" s="92"/>
      <c r="H52" s="103"/>
      <c r="I52" s="103"/>
      <c r="J52" s="92"/>
      <c r="K52" s="115"/>
      <c r="L52" s="115"/>
      <c r="M52" s="98"/>
      <c r="N52" s="115"/>
      <c r="O52" s="115"/>
      <c r="P52" s="98"/>
    </row>
    <row r="53" spans="1:16" s="71" customFormat="1" ht="18" customHeight="1">
      <c r="B53" s="262" t="s">
        <v>134</v>
      </c>
      <c r="H53" s="103"/>
      <c r="I53" s="103"/>
      <c r="J53" s="92"/>
      <c r="K53" s="115"/>
      <c r="L53" s="115"/>
      <c r="M53" s="98"/>
      <c r="N53" s="115"/>
      <c r="O53" s="115"/>
      <c r="P53" s="98"/>
    </row>
    <row r="54" spans="1:16" s="71" customFormat="1" ht="18.75" customHeight="1">
      <c r="B54" s="90"/>
      <c r="D54" s="243"/>
      <c r="E54" s="92" t="s">
        <v>4</v>
      </c>
      <c r="F54" s="71" t="s">
        <v>63</v>
      </c>
    </row>
    <row r="55" spans="1:16" s="71" customFormat="1" ht="12" customHeight="1">
      <c r="B55" s="90"/>
    </row>
    <row r="56" spans="1:16" s="99" customFormat="1" ht="19.5" customHeight="1">
      <c r="B56" s="117"/>
      <c r="D56" s="253" t="s">
        <v>34</v>
      </c>
      <c r="G56" s="270">
        <f>計算シート!G57</f>
        <v>0</v>
      </c>
      <c r="H56" s="98" t="s">
        <v>89</v>
      </c>
      <c r="I56" s="101" t="s">
        <v>152</v>
      </c>
      <c r="K56" s="98"/>
    </row>
    <row r="57" spans="1:16" s="99" customFormat="1" ht="18.75" customHeight="1">
      <c r="B57" s="100"/>
    </row>
    <row r="58" spans="1:16" s="99" customFormat="1" ht="19.5" customHeight="1">
      <c r="A58" s="263" t="s">
        <v>81</v>
      </c>
      <c r="B58" s="100"/>
      <c r="F58" s="119"/>
    </row>
    <row r="59" spans="1:16" s="99" customFormat="1" ht="19.5" customHeight="1">
      <c r="B59" s="120" t="s">
        <v>149</v>
      </c>
      <c r="F59" s="278">
        <f ca="1">計算シート!J61</f>
        <v>0</v>
      </c>
      <c r="G59" s="279"/>
      <c r="H59" s="99" t="s">
        <v>91</v>
      </c>
      <c r="I59" s="263" t="s">
        <v>93</v>
      </c>
      <c r="K59" s="95"/>
      <c r="L59" s="95"/>
    </row>
    <row r="60" spans="1:16" s="99" customFormat="1" ht="6.75" customHeight="1">
      <c r="A60" s="118"/>
      <c r="B60" s="100"/>
      <c r="F60" s="121"/>
      <c r="G60" s="121"/>
      <c r="I60" s="266"/>
    </row>
    <row r="61" spans="1:16" s="99" customFormat="1" ht="19.5" customHeight="1">
      <c r="A61" s="118"/>
      <c r="B61" s="122" t="s">
        <v>50</v>
      </c>
      <c r="F61" s="299"/>
      <c r="G61" s="300"/>
      <c r="H61" s="99" t="s">
        <v>91</v>
      </c>
      <c r="I61" s="263" t="s">
        <v>92</v>
      </c>
    </row>
    <row r="62" spans="1:16" s="99" customFormat="1" ht="8.25" customHeight="1">
      <c r="A62" s="118"/>
      <c r="B62" s="100"/>
      <c r="F62" s="121"/>
      <c r="G62" s="121"/>
      <c r="I62" s="266"/>
    </row>
    <row r="63" spans="1:16" ht="19.5" customHeight="1">
      <c r="B63" s="120" t="s">
        <v>150</v>
      </c>
      <c r="F63" s="278">
        <f ca="1">IF(F59="不足額はありません",0,F59-F61)</f>
        <v>0</v>
      </c>
      <c r="G63" s="279"/>
      <c r="H63" s="99" t="s">
        <v>91</v>
      </c>
      <c r="I63" s="267" t="s">
        <v>94</v>
      </c>
    </row>
    <row r="64" spans="1:16" ht="6" customHeight="1">
      <c r="F64" s="123"/>
      <c r="G64" s="123"/>
      <c r="I64" s="268"/>
    </row>
    <row r="65" spans="1:12" s="99" customFormat="1" ht="18.75" customHeight="1">
      <c r="A65" s="118"/>
      <c r="B65" s="91" t="s">
        <v>62</v>
      </c>
      <c r="F65" s="283"/>
      <c r="G65" s="284"/>
      <c r="H65" s="99" t="s">
        <v>95</v>
      </c>
      <c r="I65" s="263" t="s">
        <v>96</v>
      </c>
    </row>
    <row r="66" spans="1:12" ht="6" customHeight="1">
      <c r="F66" s="123"/>
      <c r="G66" s="123"/>
    </row>
    <row r="67" spans="1:12" s="99" customFormat="1" ht="19.5" customHeight="1">
      <c r="B67" s="120" t="s">
        <v>151</v>
      </c>
      <c r="F67" s="278">
        <f>IF(F65="",0,計算シート!J65)</f>
        <v>0</v>
      </c>
      <c r="G67" s="279"/>
      <c r="H67" s="99" t="s">
        <v>54</v>
      </c>
    </row>
    <row r="69" spans="1:12" s="99" customFormat="1" ht="11.25" customHeight="1">
      <c r="A69" s="241"/>
      <c r="B69" s="254" t="s">
        <v>103</v>
      </c>
      <c r="C69" s="255" t="s">
        <v>105</v>
      </c>
      <c r="D69" s="256"/>
      <c r="F69" s="98"/>
      <c r="G69" s="119"/>
      <c r="H69" s="98"/>
    </row>
    <row r="70" spans="1:12" s="124" customFormat="1" ht="11">
      <c r="A70" s="242"/>
      <c r="B70" s="254"/>
      <c r="C70" s="254" t="s">
        <v>102</v>
      </c>
      <c r="D70" s="254"/>
    </row>
    <row r="71" spans="1:12" s="124" customFormat="1" ht="11">
      <c r="A71" s="242"/>
      <c r="B71" s="254"/>
      <c r="C71" s="257" t="s">
        <v>104</v>
      </c>
      <c r="D71" s="254"/>
    </row>
    <row r="72" spans="1:12" s="89" customFormat="1" ht="23.25" customHeight="1">
      <c r="C72" s="289" t="s">
        <v>14</v>
      </c>
      <c r="D72" s="289"/>
      <c r="E72" s="289"/>
      <c r="F72" s="289"/>
      <c r="G72" s="264"/>
      <c r="H72" s="264"/>
    </row>
    <row r="73" spans="1:12" s="71" customFormat="1" ht="14">
      <c r="C73" s="298" t="s">
        <v>15</v>
      </c>
      <c r="D73" s="298"/>
      <c r="E73" s="298"/>
      <c r="F73" s="298"/>
      <c r="G73" s="298"/>
      <c r="H73" s="298"/>
    </row>
    <row r="74" spans="1:12" s="71" customFormat="1" ht="14">
      <c r="C74" s="294" t="s">
        <v>16</v>
      </c>
      <c r="D74" s="295"/>
      <c r="E74" s="295"/>
      <c r="F74" s="295"/>
      <c r="G74" s="295"/>
      <c r="H74" s="296"/>
      <c r="I74" s="292">
        <f>計算シート!H72</f>
        <v>0.7</v>
      </c>
      <c r="J74" s="293"/>
    </row>
    <row r="75" spans="1:12" s="71" customFormat="1" ht="14">
      <c r="C75" s="220"/>
      <c r="D75" s="221"/>
      <c r="E75" s="221"/>
      <c r="F75" s="222"/>
      <c r="G75" s="221"/>
    </row>
    <row r="76" spans="1:12" s="71" customFormat="1" ht="14">
      <c r="C76" s="265" t="str">
        <f>計算シート!B74</f>
        <v>60歳の平均余命 (平成29年簡易生命表)より</v>
      </c>
      <c r="D76" s="223"/>
      <c r="E76" s="224"/>
      <c r="G76" s="221"/>
    </row>
    <row r="77" spans="1:12" s="71" customFormat="1" ht="14">
      <c r="C77" s="223"/>
      <c r="D77" s="223"/>
      <c r="E77" s="285" t="s">
        <v>17</v>
      </c>
      <c r="F77" s="286"/>
      <c r="G77" s="287"/>
      <c r="H77" s="225" t="s">
        <v>18</v>
      </c>
      <c r="I77" s="290" t="s">
        <v>19</v>
      </c>
      <c r="J77" s="291"/>
    </row>
    <row r="78" spans="1:12" s="71" customFormat="1" ht="14">
      <c r="C78" s="226" t="s">
        <v>20</v>
      </c>
      <c r="D78" s="227"/>
      <c r="E78" s="276">
        <f>計算シート!D76</f>
        <v>23.72</v>
      </c>
      <c r="F78" s="277"/>
      <c r="G78" s="228" t="s">
        <v>21</v>
      </c>
      <c r="H78" s="229">
        <f>計算シート!G76</f>
        <v>24</v>
      </c>
      <c r="I78" s="230">
        <f>計算シート!H76</f>
        <v>84</v>
      </c>
      <c r="J78" s="231"/>
      <c r="K78" s="232" t="s">
        <v>22</v>
      </c>
      <c r="L78" s="233"/>
    </row>
    <row r="79" spans="1:12" s="71" customFormat="1" ht="14">
      <c r="C79" s="226" t="s">
        <v>23</v>
      </c>
      <c r="D79" s="227"/>
      <c r="E79" s="276">
        <f>計算シート!D77</f>
        <v>28.97</v>
      </c>
      <c r="F79" s="277"/>
      <c r="G79" s="234" t="s">
        <v>21</v>
      </c>
      <c r="H79" s="229">
        <f>計算シート!G77</f>
        <v>29</v>
      </c>
      <c r="I79" s="235">
        <f>計算シート!H77</f>
        <v>89</v>
      </c>
      <c r="J79" s="236"/>
      <c r="K79" s="237">
        <f>計算シート!J76</f>
        <v>5</v>
      </c>
      <c r="L79" s="236" t="s">
        <v>6</v>
      </c>
    </row>
    <row r="80" spans="1:12" s="71" customFormat="1" ht="14">
      <c r="C80" s="222"/>
      <c r="D80" s="222"/>
      <c r="E80" s="222"/>
      <c r="F80" s="222"/>
      <c r="G80" s="222"/>
    </row>
    <row r="81" spans="1:10" s="71" customFormat="1" ht="14">
      <c r="C81" s="297" t="s">
        <v>24</v>
      </c>
      <c r="D81" s="297"/>
      <c r="E81" s="297"/>
      <c r="F81" s="222"/>
      <c r="G81" s="222"/>
    </row>
    <row r="82" spans="1:10" s="71" customFormat="1" ht="14">
      <c r="C82" s="285" t="s">
        <v>25</v>
      </c>
      <c r="D82" s="286"/>
      <c r="E82" s="286"/>
      <c r="F82" s="286"/>
      <c r="G82" s="286"/>
      <c r="H82" s="287"/>
      <c r="I82" s="238">
        <f>計算シート!H80</f>
        <v>22</v>
      </c>
      <c r="J82" s="239" t="s">
        <v>26</v>
      </c>
    </row>
    <row r="83" spans="1:10" s="71" customFormat="1" ht="14">
      <c r="C83" s="285" t="s">
        <v>27</v>
      </c>
      <c r="D83" s="286"/>
      <c r="E83" s="286"/>
      <c r="F83" s="286"/>
      <c r="G83" s="286"/>
      <c r="H83" s="287"/>
      <c r="I83" s="238">
        <f>計算シート!H81</f>
        <v>34.9</v>
      </c>
      <c r="J83" s="239" t="s">
        <v>26</v>
      </c>
    </row>
    <row r="84" spans="1:10" s="71" customFormat="1" ht="14">
      <c r="C84" s="288" t="str">
        <f>計算シート!B82</f>
        <v>平成28年度生命保険センター「生活保障に関する調査」</v>
      </c>
      <c r="D84" s="288"/>
      <c r="E84" s="288"/>
      <c r="F84" s="288"/>
      <c r="G84" s="288"/>
      <c r="H84" s="288"/>
      <c r="I84" s="288"/>
    </row>
    <row r="85" spans="1:10" s="71" customFormat="1" ht="14"/>
    <row r="86" spans="1:10" s="125" customFormat="1" ht="11.25" customHeight="1">
      <c r="A86" s="257" t="s">
        <v>37</v>
      </c>
      <c r="B86" s="257" t="s">
        <v>137</v>
      </c>
      <c r="C86" s="258"/>
      <c r="D86" s="258"/>
    </row>
    <row r="87" spans="1:10" s="125" customFormat="1" ht="11.25" customHeight="1">
      <c r="A87" s="257"/>
      <c r="B87" s="257" t="s">
        <v>138</v>
      </c>
      <c r="C87" s="258"/>
      <c r="D87" s="258"/>
    </row>
    <row r="88" spans="1:10" s="126" customFormat="1" ht="11.25" customHeight="1">
      <c r="A88" s="257"/>
      <c r="B88" s="257" t="s">
        <v>142</v>
      </c>
      <c r="C88" s="258"/>
      <c r="D88" s="258"/>
    </row>
  </sheetData>
  <sheetProtection password="DE17" sheet="1" objects="1" scenarios="1"/>
  <mergeCells count="21">
    <mergeCell ref="C82:H82"/>
    <mergeCell ref="F59:G59"/>
    <mergeCell ref="F67:G67"/>
    <mergeCell ref="C84:I84"/>
    <mergeCell ref="C72:F72"/>
    <mergeCell ref="I77:J77"/>
    <mergeCell ref="I74:J74"/>
    <mergeCell ref="C74:H74"/>
    <mergeCell ref="C83:H83"/>
    <mergeCell ref="C81:E81"/>
    <mergeCell ref="E78:F78"/>
    <mergeCell ref="C73:H73"/>
    <mergeCell ref="F61:G61"/>
    <mergeCell ref="D25:O25"/>
    <mergeCell ref="E79:F79"/>
    <mergeCell ref="F63:G63"/>
    <mergeCell ref="E7:F7"/>
    <mergeCell ref="E8:F8"/>
    <mergeCell ref="D40:O40"/>
    <mergeCell ref="F65:G65"/>
    <mergeCell ref="E77:G77"/>
  </mergeCells>
  <phoneticPr fontId="3"/>
  <pageMargins left="0.39370078740157483" right="0.39370078740157483" top="0.62992125984251968" bottom="0.35433070866141736" header="0.35433070866141736" footer="0.19685039370078741"/>
  <pageSetup paperSize="9" scale="80"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85"/>
  <sheetViews>
    <sheetView showGridLines="0" topLeftCell="A61" workbookViewId="0">
      <selection activeCell="D78" sqref="D78"/>
    </sheetView>
  </sheetViews>
  <sheetFormatPr defaultColWidth="9.1796875" defaultRowHeight="12.5"/>
  <cols>
    <col min="1" max="1" width="3.453125" style="22" customWidth="1"/>
    <col min="2" max="2" width="12.81640625" style="22" customWidth="1"/>
    <col min="3" max="3" width="6.453125" style="22" customWidth="1"/>
    <col min="4" max="4" width="7.7265625" style="22" customWidth="1"/>
    <col min="5" max="5" width="6.7265625" style="22" customWidth="1"/>
    <col min="6" max="6" width="10.26953125" style="22" customWidth="1"/>
    <col min="7" max="7" width="9.81640625" style="22" customWidth="1"/>
    <col min="8" max="8" width="12" style="22" customWidth="1"/>
    <col min="9" max="9" width="10.81640625" style="22" customWidth="1"/>
    <col min="10" max="10" width="11.7265625" style="22" customWidth="1"/>
    <col min="11" max="11" width="11.1796875" style="22" customWidth="1"/>
    <col min="12" max="12" width="11.54296875" style="22" customWidth="1"/>
    <col min="13" max="13" width="10.1796875" style="22" customWidth="1"/>
    <col min="14" max="14" width="12.54296875" style="22" bestFit="1" customWidth="1"/>
    <col min="15" max="15" width="10.26953125" style="22" bestFit="1" customWidth="1"/>
    <col min="16" max="16384" width="9.1796875" style="22"/>
  </cols>
  <sheetData>
    <row r="1" spans="1:15" ht="16.5">
      <c r="A1" s="325" t="s">
        <v>0</v>
      </c>
      <c r="B1" s="325"/>
      <c r="C1" s="325"/>
      <c r="D1" s="325"/>
      <c r="E1" s="325"/>
      <c r="F1" s="325"/>
    </row>
    <row r="2" spans="1:15" s="23" customFormat="1" ht="15.75" customHeight="1">
      <c r="J2" s="68" t="s">
        <v>98</v>
      </c>
      <c r="K2" s="68"/>
      <c r="L2" s="69" t="s">
        <v>77</v>
      </c>
      <c r="M2" s="68"/>
      <c r="N2" s="68"/>
    </row>
    <row r="3" spans="1:15" s="2" customFormat="1" ht="20.25" customHeight="1">
      <c r="A3" s="5" t="s">
        <v>64</v>
      </c>
      <c r="B3" s="29"/>
      <c r="C3" s="3"/>
      <c r="D3" s="330"/>
      <c r="E3" s="330"/>
      <c r="F3" s="330"/>
      <c r="G3" s="4"/>
      <c r="H3" s="31" t="s">
        <v>97</v>
      </c>
      <c r="J3" s="132" t="s">
        <v>75</v>
      </c>
      <c r="K3" s="69"/>
      <c r="L3" s="69" t="s">
        <v>79</v>
      </c>
      <c r="M3" s="69"/>
      <c r="N3" s="69" t="s">
        <v>78</v>
      </c>
    </row>
    <row r="4" spans="1:15" s="2" customFormat="1" ht="20.25" customHeight="1">
      <c r="A4" s="5"/>
      <c r="B4" s="2" t="s">
        <v>65</v>
      </c>
      <c r="D4" s="331">
        <f>老後資金計算!E7</f>
        <v>0</v>
      </c>
      <c r="E4" s="332"/>
      <c r="F4" s="333"/>
      <c r="G4" s="2" t="s">
        <v>66</v>
      </c>
      <c r="H4" s="133">
        <f ca="1">IF(D4="","",DATEDIF(D4,TODAY(),"Y"))</f>
        <v>119</v>
      </c>
      <c r="J4" s="134">
        <f>IF(D4="","",IF(MONTH(D4)&lt;=3,YEAR(D4)-1,IF(MONTH(D4)=4,IF(DAY(D4)=1,YEAR(D4)-1,YEAR(D4)),YEAR(D4))))</f>
        <v>1899</v>
      </c>
      <c r="K4" s="2" t="s">
        <v>6</v>
      </c>
      <c r="L4" s="50" t="str">
        <f>IF(老後資金計算!E7="","",VLOOKUP($J$4,T_年金受給年齢,3,FALSE))</f>
        <v/>
      </c>
      <c r="M4" s="2" t="s">
        <v>32</v>
      </c>
      <c r="N4" s="50" t="str">
        <f>IF(老後資金計算!E7="","",VLOOKUP($J$4,T_年金受給年齢,2,FALSE))</f>
        <v/>
      </c>
      <c r="O4" s="2" t="s">
        <v>32</v>
      </c>
    </row>
    <row r="5" spans="1:15" s="2" customFormat="1" ht="20.25" customHeight="1">
      <c r="B5" s="2" t="s">
        <v>68</v>
      </c>
      <c r="D5" s="331">
        <f>老後資金計算!E8</f>
        <v>0</v>
      </c>
      <c r="E5" s="332"/>
      <c r="F5" s="333"/>
      <c r="G5" s="2" t="s">
        <v>66</v>
      </c>
      <c r="H5" s="133">
        <f ca="1">IF(D5="","",DATEDIF(D5,TODAY(),"Y"))</f>
        <v>119</v>
      </c>
      <c r="I5" s="135"/>
      <c r="J5" s="134">
        <f>IF(D5="","",IF(MONTH(D5)&lt;=3,YEAR(D5)-1,IF(MONTH(D5)=4,IF(DAY(D5)=1,YEAR(D5)-1,YEAR(D5)),YEAR(D5))))</f>
        <v>1899</v>
      </c>
      <c r="K5" s="2" t="s">
        <v>6</v>
      </c>
      <c r="L5" s="50" t="str">
        <f>IF(老後資金計算!E8="","",VLOOKUP($J$5,T_年金受給年齢,5,FALSE))</f>
        <v/>
      </c>
      <c r="M5" s="2" t="s">
        <v>32</v>
      </c>
      <c r="N5" s="50" t="str">
        <f>IF(老後資金計算!E8="","",VLOOKUP($J$5,T_年金受給年齢,4,FALSE))</f>
        <v/>
      </c>
      <c r="O5" s="2" t="s">
        <v>32</v>
      </c>
    </row>
    <row r="6" spans="1:15" s="32" customFormat="1" ht="20.25" customHeight="1">
      <c r="D6" s="33"/>
      <c r="E6" s="33"/>
      <c r="F6" s="33"/>
      <c r="K6" s="34"/>
      <c r="O6" s="34"/>
    </row>
    <row r="7" spans="1:15" s="32" customFormat="1" ht="20.25" customHeight="1">
      <c r="B7" s="2" t="s">
        <v>67</v>
      </c>
      <c r="C7" s="2"/>
      <c r="D7" s="2"/>
      <c r="F7" s="30">
        <f>老後資金計算!J7</f>
        <v>0</v>
      </c>
      <c r="G7" s="2" t="s">
        <v>32</v>
      </c>
      <c r="H7" s="2" t="s">
        <v>69</v>
      </c>
      <c r="I7" s="2"/>
      <c r="J7" s="30">
        <f>老後資金計算!O7</f>
        <v>0</v>
      </c>
      <c r="K7" s="2" t="s">
        <v>44</v>
      </c>
      <c r="O7" s="34"/>
    </row>
    <row r="8" spans="1:15" s="32" customFormat="1" ht="20.25" customHeight="1">
      <c r="B8" s="34"/>
      <c r="C8" s="34"/>
      <c r="D8" s="34"/>
      <c r="E8" s="34"/>
      <c r="F8" s="34"/>
      <c r="G8" s="34"/>
      <c r="H8" s="2" t="s">
        <v>69</v>
      </c>
      <c r="I8" s="2"/>
      <c r="J8" s="30">
        <f>老後資金計算!O8</f>
        <v>0</v>
      </c>
      <c r="K8" s="2" t="s">
        <v>44</v>
      </c>
      <c r="O8" s="34"/>
    </row>
    <row r="9" spans="1:15" s="32" customFormat="1" ht="20.25" customHeight="1">
      <c r="D9" s="33"/>
      <c r="E9" s="33"/>
      <c r="F9" s="33"/>
      <c r="K9" s="34"/>
      <c r="O9" s="34"/>
    </row>
    <row r="10" spans="1:15" s="23" customFormat="1" ht="15.75" customHeight="1">
      <c r="A10" s="5" t="s">
        <v>58</v>
      </c>
      <c r="N10" s="129"/>
    </row>
    <row r="11" spans="1:15" s="23" customFormat="1" ht="17.25" customHeight="1">
      <c r="B11" s="23" t="s">
        <v>1</v>
      </c>
      <c r="G11" s="23" t="s">
        <v>2</v>
      </c>
      <c r="J11" s="301" t="s">
        <v>3</v>
      </c>
      <c r="K11" s="301"/>
    </row>
    <row r="12" spans="1:15" s="136" customFormat="1" ht="17.25" customHeight="1">
      <c r="B12" s="137">
        <f>老後資金計算!G12</f>
        <v>0</v>
      </c>
      <c r="C12" s="138" t="s">
        <v>4</v>
      </c>
      <c r="D12" s="139"/>
      <c r="F12" s="136" t="s">
        <v>107</v>
      </c>
      <c r="G12" s="140">
        <f>老後資金計算!G14</f>
        <v>0</v>
      </c>
      <c r="H12" s="138" t="s">
        <v>4</v>
      </c>
      <c r="I12" s="139" t="s">
        <v>108</v>
      </c>
      <c r="J12" s="141">
        <f>B12+G12</f>
        <v>0</v>
      </c>
      <c r="K12" s="138" t="s">
        <v>109</v>
      </c>
    </row>
    <row r="13" spans="1:15" s="142" customFormat="1" ht="17.25" customHeight="1">
      <c r="B13" s="143" t="s">
        <v>110</v>
      </c>
      <c r="C13" s="144"/>
      <c r="D13" s="145"/>
      <c r="F13" s="302" t="s">
        <v>86</v>
      </c>
      <c r="G13" s="302"/>
      <c r="H13" s="302"/>
      <c r="I13" s="302"/>
      <c r="J13" s="302" t="s">
        <v>5</v>
      </c>
      <c r="K13" s="302"/>
    </row>
    <row r="14" spans="1:15" s="136" customFormat="1" ht="17.25" customHeight="1">
      <c r="B14" s="141">
        <f>J12</f>
        <v>0</v>
      </c>
      <c r="C14" s="138" t="s">
        <v>4</v>
      </c>
      <c r="E14" s="139" t="s">
        <v>111</v>
      </c>
      <c r="G14" s="146">
        <f>J7-F7</f>
        <v>0</v>
      </c>
      <c r="H14" s="136" t="s">
        <v>6</v>
      </c>
      <c r="I14" s="139" t="s">
        <v>112</v>
      </c>
      <c r="J14" s="141">
        <f>B14*G14</f>
        <v>0</v>
      </c>
      <c r="K14" s="138" t="s">
        <v>113</v>
      </c>
    </row>
    <row r="15" spans="1:15" s="142" customFormat="1" ht="17.25" customHeight="1">
      <c r="B15" s="143" t="s">
        <v>114</v>
      </c>
      <c r="C15" s="144"/>
      <c r="D15" s="145"/>
      <c r="F15" s="147" t="s">
        <v>87</v>
      </c>
      <c r="G15" s="147"/>
      <c r="H15" s="147"/>
      <c r="I15" s="142" t="s">
        <v>115</v>
      </c>
      <c r="K15" s="302" t="s">
        <v>7</v>
      </c>
      <c r="L15" s="302"/>
    </row>
    <row r="16" spans="1:15" s="136" customFormat="1" ht="17.25" customHeight="1">
      <c r="B16" s="141">
        <f>J12</f>
        <v>0</v>
      </c>
      <c r="C16" s="138" t="s">
        <v>4</v>
      </c>
      <c r="D16" s="139" t="s">
        <v>111</v>
      </c>
      <c r="E16" s="148">
        <f>H72</f>
        <v>0.7</v>
      </c>
      <c r="F16" s="139" t="s">
        <v>116</v>
      </c>
      <c r="G16" s="146">
        <f>J8-J7</f>
        <v>0</v>
      </c>
      <c r="H16" s="138" t="s">
        <v>8</v>
      </c>
      <c r="I16" s="149">
        <f ca="1">H4-H5</f>
        <v>0</v>
      </c>
      <c r="J16" s="136" t="s">
        <v>117</v>
      </c>
      <c r="K16" s="150">
        <f ca="1">IF(B16*E16*(G16+I16)&lt;0,"0",B16*E16*(G16+I16))</f>
        <v>0</v>
      </c>
      <c r="L16" s="138" t="s">
        <v>118</v>
      </c>
    </row>
    <row r="17" spans="1:17" s="142" customFormat="1" ht="17.25" customHeight="1">
      <c r="B17" s="151" t="s">
        <v>119</v>
      </c>
      <c r="C17" s="144"/>
      <c r="D17" s="145"/>
      <c r="F17" s="152" t="s">
        <v>120</v>
      </c>
      <c r="H17" s="153" t="s">
        <v>38</v>
      </c>
      <c r="I17" s="145"/>
      <c r="J17" s="302" t="s">
        <v>55</v>
      </c>
      <c r="K17" s="302"/>
    </row>
    <row r="18" spans="1:17" s="136" customFormat="1" ht="17.25" customHeight="1">
      <c r="B18" s="141">
        <f>J14</f>
        <v>0</v>
      </c>
      <c r="C18" s="138" t="s">
        <v>4</v>
      </c>
      <c r="D18" s="139" t="s">
        <v>121</v>
      </c>
      <c r="F18" s="141">
        <f ca="1">K16</f>
        <v>0</v>
      </c>
      <c r="G18" s="138" t="s">
        <v>39</v>
      </c>
      <c r="H18" s="154">
        <f>老後資金計算!G16</f>
        <v>0</v>
      </c>
      <c r="I18" s="155" t="s">
        <v>40</v>
      </c>
      <c r="J18" s="141">
        <f ca="1">B18+F18+H18</f>
        <v>0</v>
      </c>
      <c r="K18" s="138" t="s">
        <v>122</v>
      </c>
    </row>
    <row r="19" spans="1:17" s="23" customFormat="1" ht="15.75" customHeight="1">
      <c r="I19" s="156"/>
      <c r="M19" s="307"/>
    </row>
    <row r="20" spans="1:17" s="158" customFormat="1" ht="15.75" customHeight="1">
      <c r="A20" s="326" t="s">
        <v>59</v>
      </c>
      <c r="B20" s="301"/>
      <c r="C20" s="301"/>
      <c r="D20" s="301"/>
      <c r="E20" s="301"/>
      <c r="F20" s="301"/>
      <c r="G20" s="301"/>
      <c r="H20" s="157"/>
      <c r="M20" s="307"/>
    </row>
    <row r="21" spans="1:17" s="1" customFormat="1" ht="18.75" customHeight="1">
      <c r="B21" s="11" t="s">
        <v>60</v>
      </c>
      <c r="C21" s="27"/>
      <c r="D21" s="8"/>
      <c r="L21" s="16"/>
    </row>
    <row r="22" spans="1:17" s="1" customFormat="1" ht="18.75" customHeight="1">
      <c r="C22" s="7" t="s">
        <v>51</v>
      </c>
      <c r="G22" s="62" t="s">
        <v>79</v>
      </c>
      <c r="H22" s="63"/>
      <c r="I22" s="63" t="s">
        <v>46</v>
      </c>
      <c r="J22" s="63"/>
      <c r="M22" s="1" t="s">
        <v>47</v>
      </c>
      <c r="N22" s="56" t="s">
        <v>36</v>
      </c>
      <c r="P22" s="28"/>
    </row>
    <row r="23" spans="1:17" s="1" customFormat="1" ht="17.25" customHeight="1">
      <c r="B23" s="11"/>
      <c r="D23" s="52">
        <f>老後資金計算!D22</f>
        <v>0</v>
      </c>
      <c r="E23" s="8" t="s">
        <v>4</v>
      </c>
      <c r="F23" s="18" t="s">
        <v>45</v>
      </c>
      <c r="G23" s="53">
        <f>IF(OR(D26=0,L4=65),0,L4)</f>
        <v>0</v>
      </c>
      <c r="H23" s="13" t="s">
        <v>43</v>
      </c>
      <c r="I23" s="60">
        <f>IF(D23=0,0,65)</f>
        <v>0</v>
      </c>
      <c r="J23" s="13" t="s">
        <v>43</v>
      </c>
      <c r="K23" s="60">
        <f>IF(D23=0,0,J7)</f>
        <v>0</v>
      </c>
      <c r="L23" s="8" t="s">
        <v>44</v>
      </c>
      <c r="M23" s="53">
        <f>IF(G23=0,0,I23-G23)</f>
        <v>0</v>
      </c>
      <c r="N23" s="53">
        <f>K23-I23</f>
        <v>0</v>
      </c>
      <c r="O23" s="1" t="s">
        <v>6</v>
      </c>
      <c r="P23" s="53">
        <f>D23*(M23+N23)</f>
        <v>0</v>
      </c>
      <c r="Q23" s="10" t="s">
        <v>4</v>
      </c>
    </row>
    <row r="24" spans="1:17" s="1" customFormat="1" ht="8.25" customHeight="1">
      <c r="B24" s="11"/>
    </row>
    <row r="25" spans="1:17" s="1" customFormat="1" ht="18.75" customHeight="1">
      <c r="B25" s="11"/>
      <c r="C25" s="26" t="s">
        <v>83</v>
      </c>
      <c r="G25" s="63" t="s">
        <v>78</v>
      </c>
      <c r="H25" s="63"/>
      <c r="I25" s="63" t="s">
        <v>42</v>
      </c>
    </row>
    <row r="26" spans="1:17" s="1" customFormat="1" ht="18.75" customHeight="1">
      <c r="B26" s="11"/>
      <c r="D26" s="52">
        <f>老後資金計算!D24</f>
        <v>0</v>
      </c>
      <c r="E26" s="8" t="s">
        <v>4</v>
      </c>
      <c r="F26" s="18" t="s">
        <v>45</v>
      </c>
      <c r="G26" s="60">
        <f>IF(OR(D26=0,N4=65),0,N4)</f>
        <v>0</v>
      </c>
      <c r="H26" s="13" t="s">
        <v>43</v>
      </c>
      <c r="I26" s="60">
        <f>IF(D26=0,0,65)</f>
        <v>0</v>
      </c>
      <c r="J26" s="13" t="s">
        <v>43</v>
      </c>
      <c r="K26" s="60">
        <f>IF(D26=0,0,J7)</f>
        <v>0</v>
      </c>
      <c r="L26" s="8" t="s">
        <v>44</v>
      </c>
      <c r="M26" s="53">
        <f>IF(G26=0,0,I26-G26)</f>
        <v>0</v>
      </c>
      <c r="N26" s="53">
        <f>K26-I26</f>
        <v>0</v>
      </c>
      <c r="O26" s="1" t="s">
        <v>6</v>
      </c>
      <c r="P26" s="53">
        <f>D26*(M26+N26)</f>
        <v>0</v>
      </c>
      <c r="Q26" s="10" t="s">
        <v>4</v>
      </c>
    </row>
    <row r="27" spans="1:17" s="1" customFormat="1" ht="27.75" customHeight="1">
      <c r="B27" s="11"/>
      <c r="D27" s="312" t="s">
        <v>82</v>
      </c>
      <c r="E27" s="312"/>
      <c r="F27" s="312"/>
      <c r="G27" s="312"/>
      <c r="H27" s="312"/>
      <c r="I27" s="312"/>
      <c r="J27" s="312"/>
      <c r="K27" s="312"/>
      <c r="L27" s="312"/>
      <c r="M27" s="312"/>
      <c r="N27" s="312"/>
      <c r="O27" s="312"/>
      <c r="P27" s="57"/>
    </row>
    <row r="28" spans="1:17" s="1" customFormat="1" ht="7.5" customHeight="1">
      <c r="B28" s="11"/>
      <c r="D28" s="28"/>
      <c r="E28" s="19"/>
      <c r="F28" s="19"/>
      <c r="G28" s="10"/>
      <c r="H28" s="19"/>
      <c r="I28" s="19"/>
      <c r="J28" s="10"/>
      <c r="K28" s="21"/>
    </row>
    <row r="29" spans="1:17" s="1" customFormat="1" ht="18.75" customHeight="1">
      <c r="B29" s="11"/>
      <c r="C29" s="61" t="s">
        <v>84</v>
      </c>
      <c r="D29" s="28"/>
      <c r="F29" s="58"/>
    </row>
    <row r="30" spans="1:17" s="1" customFormat="1" ht="18.75" customHeight="1">
      <c r="B30" s="11"/>
      <c r="D30" s="52">
        <f>老後資金計算!D27</f>
        <v>0</v>
      </c>
      <c r="E30" s="8" t="s">
        <v>4</v>
      </c>
      <c r="F30" s="18" t="s">
        <v>45</v>
      </c>
      <c r="G30" s="52">
        <f>老後資金計算!G27</f>
        <v>0</v>
      </c>
      <c r="H30" s="8" t="s">
        <v>43</v>
      </c>
      <c r="I30" s="52">
        <f>老後資金計算!I27</f>
        <v>0</v>
      </c>
      <c r="J30" s="8" t="s">
        <v>44</v>
      </c>
      <c r="K30" s="8"/>
      <c r="L30" s="61"/>
      <c r="M30" s="53">
        <f>I30-G30</f>
        <v>0</v>
      </c>
      <c r="N30" s="1" t="s">
        <v>88</v>
      </c>
      <c r="P30" s="53">
        <f>D30*M30</f>
        <v>0</v>
      </c>
      <c r="Q30" s="10" t="s">
        <v>4</v>
      </c>
    </row>
    <row r="31" spans="1:17" s="1" customFormat="1" ht="18.75" customHeight="1">
      <c r="B31" s="11"/>
      <c r="C31" s="6" t="s">
        <v>52</v>
      </c>
      <c r="Q31" s="10"/>
    </row>
    <row r="32" spans="1:17" s="1" customFormat="1" ht="5.25" customHeight="1">
      <c r="B32" s="11"/>
      <c r="D32" s="20"/>
      <c r="E32" s="20"/>
      <c r="F32" s="51"/>
      <c r="G32" s="16"/>
      <c r="H32" s="20"/>
      <c r="I32" s="51"/>
      <c r="Q32" s="10"/>
    </row>
    <row r="33" spans="2:17" s="1" customFormat="1" ht="18.75" customHeight="1">
      <c r="B33" s="11"/>
      <c r="D33" s="25">
        <f>老後資金計算!D30</f>
        <v>0</v>
      </c>
      <c r="E33" s="8" t="s">
        <v>4</v>
      </c>
      <c r="F33" s="18" t="s">
        <v>45</v>
      </c>
      <c r="G33" s="52">
        <f>老後資金計算!G30</f>
        <v>0</v>
      </c>
      <c r="H33" s="8" t="s">
        <v>43</v>
      </c>
      <c r="I33" s="52">
        <f>老後資金計算!I30</f>
        <v>0</v>
      </c>
      <c r="J33" s="8" t="s">
        <v>44</v>
      </c>
      <c r="M33" s="53">
        <f>I33-G33</f>
        <v>0</v>
      </c>
      <c r="N33" s="1" t="s">
        <v>88</v>
      </c>
      <c r="P33" s="53">
        <f>D33*M33</f>
        <v>0</v>
      </c>
      <c r="Q33" s="10" t="s">
        <v>4</v>
      </c>
    </row>
    <row r="34" spans="2:17" s="1" customFormat="1" ht="5.25" customHeight="1">
      <c r="B34" s="11"/>
      <c r="D34" s="54"/>
      <c r="F34" s="21"/>
      <c r="J34" s="8"/>
    </row>
    <row r="35" spans="2:17" s="1" customFormat="1" ht="18.75" customHeight="1">
      <c r="B35" s="11"/>
      <c r="C35" s="6" t="s">
        <v>48</v>
      </c>
      <c r="D35" s="54"/>
      <c r="F35" s="21"/>
      <c r="J35" s="8"/>
    </row>
    <row r="36" spans="2:17" s="1" customFormat="1" ht="18.75" customHeight="1">
      <c r="B36" s="11"/>
      <c r="D36" s="52">
        <f>老後資金計算!D33</f>
        <v>0</v>
      </c>
      <c r="E36" s="8" t="s">
        <v>4</v>
      </c>
      <c r="H36" s="21"/>
      <c r="I36" s="21"/>
      <c r="J36" s="8"/>
      <c r="K36" s="19"/>
      <c r="L36" s="19"/>
      <c r="M36" s="10"/>
      <c r="N36" s="19"/>
      <c r="O36" s="19"/>
      <c r="P36" s="53">
        <f>D36</f>
        <v>0</v>
      </c>
      <c r="Q36" s="10" t="s">
        <v>4</v>
      </c>
    </row>
    <row r="37" spans="2:17" s="1" customFormat="1" ht="9.75" customHeight="1">
      <c r="B37" s="11"/>
      <c r="C37" s="6"/>
      <c r="G37" s="16"/>
      <c r="H37" s="10"/>
      <c r="I37" s="16"/>
      <c r="J37" s="10"/>
      <c r="K37" s="16"/>
      <c r="L37" s="8"/>
    </row>
    <row r="38" spans="2:17" s="1" customFormat="1" ht="18" customHeight="1">
      <c r="B38" s="11" t="s">
        <v>61</v>
      </c>
      <c r="C38" s="6"/>
      <c r="H38" s="10"/>
      <c r="I38" s="16"/>
      <c r="J38" s="10"/>
      <c r="K38" s="16"/>
      <c r="L38" s="8"/>
    </row>
    <row r="39" spans="2:17" s="1" customFormat="1" ht="18.75" customHeight="1">
      <c r="C39" s="7" t="s">
        <v>51</v>
      </c>
      <c r="G39" s="62" t="s">
        <v>79</v>
      </c>
      <c r="H39" s="63"/>
      <c r="I39" s="63" t="s">
        <v>46</v>
      </c>
      <c r="J39" s="63"/>
      <c r="M39" s="1" t="s">
        <v>47</v>
      </c>
      <c r="N39" s="56" t="s">
        <v>36</v>
      </c>
      <c r="P39" s="28"/>
    </row>
    <row r="40" spans="2:17" s="1" customFormat="1" ht="17.25" customHeight="1">
      <c r="B40" s="11"/>
      <c r="D40" s="52">
        <f>老後資金計算!D37</f>
        <v>0</v>
      </c>
      <c r="E40" s="8" t="s">
        <v>4</v>
      </c>
      <c r="F40" s="18" t="s">
        <v>45</v>
      </c>
      <c r="G40" s="53">
        <f>IF(OR(D42=0,L5=65),0,L5)</f>
        <v>0</v>
      </c>
      <c r="H40" s="13" t="s">
        <v>43</v>
      </c>
      <c r="I40" s="60">
        <f>IF(D40=0,0,65)</f>
        <v>0</v>
      </c>
      <c r="J40" s="13" t="s">
        <v>43</v>
      </c>
      <c r="K40" s="60">
        <f>IF(D40=0,0,J8)</f>
        <v>0</v>
      </c>
      <c r="L40" s="8" t="s">
        <v>44</v>
      </c>
      <c r="M40" s="53">
        <f>IF(G40=0,0,I40-G40)</f>
        <v>0</v>
      </c>
      <c r="N40" s="53">
        <f>K40-I40</f>
        <v>0</v>
      </c>
      <c r="O40" s="1" t="s">
        <v>6</v>
      </c>
      <c r="P40" s="53">
        <f>D40*(M40+N40)</f>
        <v>0</v>
      </c>
      <c r="Q40" s="10" t="s">
        <v>4</v>
      </c>
    </row>
    <row r="41" spans="2:17" s="1" customFormat="1" ht="18.75" customHeight="1">
      <c r="B41" s="11"/>
      <c r="C41" s="26" t="s">
        <v>83</v>
      </c>
      <c r="G41" s="63" t="s">
        <v>78</v>
      </c>
      <c r="H41" s="63"/>
      <c r="I41" s="63" t="s">
        <v>42</v>
      </c>
    </row>
    <row r="42" spans="2:17" s="1" customFormat="1" ht="18.75" customHeight="1">
      <c r="B42" s="11"/>
      <c r="D42" s="52">
        <f>老後資金計算!D39</f>
        <v>0</v>
      </c>
      <c r="E42" s="8" t="s">
        <v>4</v>
      </c>
      <c r="F42" s="18" t="s">
        <v>45</v>
      </c>
      <c r="G42" s="53">
        <f>IF(OR(D42=0,N5=65),0,N5)</f>
        <v>0</v>
      </c>
      <c r="H42" s="13" t="s">
        <v>43</v>
      </c>
      <c r="I42" s="60">
        <f>IF(D42=0,0,65)</f>
        <v>0</v>
      </c>
      <c r="J42" s="13" t="s">
        <v>43</v>
      </c>
      <c r="K42" s="60">
        <f>IF(D42=0,0,J8)</f>
        <v>0</v>
      </c>
      <c r="L42" s="8" t="s">
        <v>44</v>
      </c>
      <c r="M42" s="53">
        <f>IF(G42=0,0,I42-G42)</f>
        <v>0</v>
      </c>
      <c r="N42" s="53">
        <f>K42-I42</f>
        <v>0</v>
      </c>
      <c r="O42" s="1" t="s">
        <v>6</v>
      </c>
      <c r="P42" s="53">
        <f>D42*(M42+N42)</f>
        <v>0</v>
      </c>
      <c r="Q42" s="10" t="s">
        <v>4</v>
      </c>
    </row>
    <row r="43" spans="2:17" s="1" customFormat="1" ht="27.75" customHeight="1">
      <c r="B43" s="11"/>
      <c r="D43" s="312" t="s">
        <v>82</v>
      </c>
      <c r="E43" s="312"/>
      <c r="F43" s="312"/>
      <c r="G43" s="312"/>
      <c r="H43" s="312"/>
      <c r="I43" s="312"/>
      <c r="J43" s="312"/>
      <c r="K43" s="312"/>
      <c r="L43" s="312"/>
      <c r="M43" s="312"/>
      <c r="N43" s="312"/>
      <c r="O43" s="312"/>
      <c r="P43" s="57"/>
    </row>
    <row r="44" spans="2:17" s="14" customFormat="1" ht="18.75" customHeight="1">
      <c r="B44" s="15"/>
      <c r="C44" s="6" t="s">
        <v>85</v>
      </c>
      <c r="D44" s="28"/>
      <c r="E44" s="21"/>
      <c r="F44" s="21"/>
      <c r="G44" s="10"/>
      <c r="H44" s="21"/>
      <c r="I44" s="21"/>
      <c r="J44" s="10"/>
      <c r="K44" s="19"/>
      <c r="L44" s="19"/>
      <c r="M44" s="10"/>
      <c r="N44" s="19"/>
      <c r="O44" s="19"/>
      <c r="P44" s="10"/>
    </row>
    <row r="45" spans="2:17" s="1" customFormat="1" ht="18.75" customHeight="1">
      <c r="B45" s="11"/>
      <c r="D45" s="52">
        <f>IF((D26*(3/4))-D42&lt;0,0,(D26*(3/4))-D42)</f>
        <v>0</v>
      </c>
      <c r="E45" s="13" t="s">
        <v>54</v>
      </c>
      <c r="F45" s="59" t="s">
        <v>45</v>
      </c>
      <c r="G45" s="66">
        <f>IF(D45=0,0,J7-I16)</f>
        <v>0</v>
      </c>
      <c r="H45" s="13" t="s">
        <v>43</v>
      </c>
      <c r="I45" s="66">
        <f>IF(D45=0,0,J8)</f>
        <v>0</v>
      </c>
      <c r="J45" s="8" t="s">
        <v>44</v>
      </c>
      <c r="M45" s="53">
        <f>I45-G45</f>
        <v>0</v>
      </c>
      <c r="N45" s="1" t="s">
        <v>88</v>
      </c>
      <c r="P45" s="53">
        <f>D45*M45</f>
        <v>0</v>
      </c>
      <c r="Q45" s="10" t="s">
        <v>4</v>
      </c>
    </row>
    <row r="46" spans="2:17" s="1" customFormat="1" ht="18.75" customHeight="1">
      <c r="B46" s="11"/>
      <c r="C46" s="61" t="s">
        <v>84</v>
      </c>
      <c r="D46" s="28"/>
      <c r="F46" s="58"/>
    </row>
    <row r="47" spans="2:17" s="1" customFormat="1" ht="18.75" customHeight="1">
      <c r="B47" s="11"/>
      <c r="D47" s="52">
        <f>老後資金計算!D46</f>
        <v>0</v>
      </c>
      <c r="E47" s="8" t="s">
        <v>4</v>
      </c>
      <c r="F47" s="18" t="s">
        <v>45</v>
      </c>
      <c r="G47" s="52">
        <f>老後資金計算!G46</f>
        <v>0</v>
      </c>
      <c r="H47" s="8" t="s">
        <v>43</v>
      </c>
      <c r="I47" s="52">
        <f>老後資金計算!I46</f>
        <v>0</v>
      </c>
      <c r="J47" s="8" t="s">
        <v>44</v>
      </c>
      <c r="K47" s="8"/>
      <c r="L47" s="61"/>
      <c r="M47" s="53">
        <f>I47-G47</f>
        <v>0</v>
      </c>
      <c r="N47" s="1" t="s">
        <v>88</v>
      </c>
      <c r="P47" s="53">
        <f>D47*M47</f>
        <v>0</v>
      </c>
      <c r="Q47" s="10" t="s">
        <v>4</v>
      </c>
    </row>
    <row r="48" spans="2:17" s="1" customFormat="1" ht="18.75" customHeight="1">
      <c r="B48" s="11"/>
      <c r="C48" s="6" t="s">
        <v>52</v>
      </c>
      <c r="P48" s="10"/>
    </row>
    <row r="49" spans="1:17" s="1" customFormat="1" ht="18.75" customHeight="1">
      <c r="B49" s="11"/>
      <c r="D49" s="25">
        <f>老後資金計算!D48</f>
        <v>0</v>
      </c>
      <c r="E49" s="8" t="s">
        <v>4</v>
      </c>
      <c r="F49" s="18" t="s">
        <v>45</v>
      </c>
      <c r="G49" s="52">
        <f>老後資金計算!G48</f>
        <v>0</v>
      </c>
      <c r="H49" s="8" t="s">
        <v>43</v>
      </c>
      <c r="I49" s="52">
        <f>老後資金計算!I48</f>
        <v>0</v>
      </c>
      <c r="J49" s="8" t="s">
        <v>44</v>
      </c>
      <c r="M49" s="53">
        <f>I49-G49</f>
        <v>0</v>
      </c>
      <c r="N49" s="1" t="s">
        <v>88</v>
      </c>
      <c r="P49" s="53">
        <f>D49*M49</f>
        <v>0</v>
      </c>
      <c r="Q49" s="10" t="s">
        <v>4</v>
      </c>
    </row>
    <row r="50" spans="1:17" s="1" customFormat="1" ht="18.75" customHeight="1">
      <c r="B50" s="11"/>
      <c r="D50" s="64"/>
      <c r="L50" s="19"/>
    </row>
    <row r="51" spans="1:17" s="1" customFormat="1" ht="18" customHeight="1">
      <c r="B51" s="11"/>
      <c r="C51" s="6" t="s">
        <v>48</v>
      </c>
      <c r="H51" s="21"/>
      <c r="I51" s="21"/>
      <c r="J51" s="8"/>
      <c r="K51" s="19"/>
      <c r="L51" s="19"/>
      <c r="M51" s="10"/>
      <c r="N51" s="19"/>
      <c r="O51" s="19"/>
    </row>
    <row r="52" spans="1:17" s="1" customFormat="1" ht="18.75" customHeight="1">
      <c r="B52" s="11"/>
      <c r="D52" s="52">
        <f>老後資金計算!D51</f>
        <v>0</v>
      </c>
      <c r="E52" s="8" t="s">
        <v>4</v>
      </c>
      <c r="F52" s="19"/>
      <c r="H52" s="21"/>
      <c r="I52" s="21"/>
      <c r="J52" s="8"/>
      <c r="K52" s="19"/>
      <c r="L52" s="19"/>
      <c r="M52" s="10"/>
      <c r="N52" s="19"/>
      <c r="O52" s="19"/>
      <c r="P52" s="53">
        <f>D52</f>
        <v>0</v>
      </c>
      <c r="Q52" s="10" t="s">
        <v>4</v>
      </c>
    </row>
    <row r="53" spans="1:17" s="1" customFormat="1" ht="7.5" customHeight="1">
      <c r="B53" s="11"/>
      <c r="C53" s="6"/>
      <c r="D53" s="20"/>
      <c r="E53" s="21"/>
      <c r="F53" s="21"/>
      <c r="G53" s="8"/>
      <c r="H53" s="21"/>
      <c r="I53" s="21"/>
      <c r="J53" s="8"/>
      <c r="K53" s="19"/>
      <c r="L53" s="19"/>
      <c r="M53" s="10"/>
      <c r="N53" s="19"/>
      <c r="O53" s="19"/>
      <c r="P53" s="10"/>
    </row>
    <row r="54" spans="1:17" s="1" customFormat="1" ht="18" customHeight="1">
      <c r="B54" s="11" t="s">
        <v>57</v>
      </c>
      <c r="H54" s="21"/>
      <c r="I54" s="21"/>
      <c r="J54" s="8"/>
      <c r="K54" s="19"/>
      <c r="L54" s="19"/>
      <c r="M54" s="10"/>
      <c r="N54" s="19"/>
      <c r="O54" s="19"/>
      <c r="P54" s="10"/>
    </row>
    <row r="55" spans="1:17" s="1" customFormat="1" ht="18.75" customHeight="1">
      <c r="B55" s="11"/>
      <c r="D55" s="52">
        <f>老後資金計算!D54</f>
        <v>0</v>
      </c>
      <c r="E55" s="8" t="s">
        <v>4</v>
      </c>
      <c r="F55" s="1" t="s">
        <v>63</v>
      </c>
      <c r="P55" s="53">
        <f>D55</f>
        <v>0</v>
      </c>
      <c r="Q55" s="10" t="s">
        <v>4</v>
      </c>
    </row>
    <row r="57" spans="1:17" s="9" customFormat="1" ht="19.5" customHeight="1">
      <c r="B57" s="17"/>
      <c r="C57" s="55" t="s">
        <v>34</v>
      </c>
      <c r="G57" s="65">
        <f>SUM(P23:P55)</f>
        <v>0</v>
      </c>
      <c r="H57" s="10" t="s">
        <v>4</v>
      </c>
      <c r="I57" s="9" t="s">
        <v>49</v>
      </c>
      <c r="J57" s="13"/>
      <c r="K57" s="10"/>
    </row>
    <row r="58" spans="1:17" s="9" customFormat="1" ht="18.75" customHeight="1">
      <c r="B58" s="12"/>
      <c r="I58" s="9" t="s">
        <v>53</v>
      </c>
    </row>
    <row r="59" spans="1:17" s="158" customFormat="1" ht="15.75" customHeight="1">
      <c r="A59" s="24" t="s">
        <v>9</v>
      </c>
      <c r="B59" s="159"/>
      <c r="C59" s="159"/>
      <c r="D59" s="159"/>
      <c r="E59" s="159"/>
      <c r="F59" s="160"/>
      <c r="G59" s="159"/>
      <c r="H59" s="161"/>
      <c r="I59" s="159"/>
      <c r="J59" s="159"/>
      <c r="K59" s="159"/>
    </row>
    <row r="60" spans="1:17" s="158" customFormat="1" ht="17.25" customHeight="1">
      <c r="B60" s="162" t="s">
        <v>123</v>
      </c>
      <c r="C60" s="163"/>
      <c r="D60" s="159"/>
      <c r="E60" s="159"/>
      <c r="F60" s="159"/>
      <c r="G60" s="164" t="s">
        <v>124</v>
      </c>
      <c r="H60" s="159"/>
      <c r="I60" s="161"/>
      <c r="J60" s="314" t="s">
        <v>10</v>
      </c>
      <c r="K60" s="314"/>
    </row>
    <row r="61" spans="1:17" s="23" customFormat="1" ht="17.25" customHeight="1">
      <c r="B61" s="141">
        <f ca="1">J18</f>
        <v>0</v>
      </c>
      <c r="C61" s="138" t="s">
        <v>4</v>
      </c>
      <c r="D61" s="136"/>
      <c r="E61" s="139" t="s">
        <v>125</v>
      </c>
      <c r="F61" s="136"/>
      <c r="G61" s="166">
        <f>G57</f>
        <v>0</v>
      </c>
      <c r="H61" s="138" t="s">
        <v>4</v>
      </c>
      <c r="I61" s="139" t="s">
        <v>108</v>
      </c>
      <c r="J61" s="167">
        <f ca="1">IF(B61-G61&lt;0,"不足額はありません",B61-G61)</f>
        <v>0</v>
      </c>
      <c r="K61" s="168" t="s">
        <v>126</v>
      </c>
    </row>
    <row r="62" spans="1:17" s="23" customFormat="1" ht="14">
      <c r="B62" s="169"/>
      <c r="C62" s="168"/>
      <c r="D62" s="170"/>
      <c r="E62" s="171"/>
      <c r="F62" s="170"/>
      <c r="G62" s="169"/>
      <c r="H62" s="168"/>
      <c r="I62" s="171"/>
      <c r="J62" s="172"/>
      <c r="K62" s="168"/>
      <c r="M62" s="173"/>
    </row>
    <row r="63" spans="1:17" s="158" customFormat="1" ht="15.75" customHeight="1">
      <c r="A63" s="24" t="s">
        <v>11</v>
      </c>
      <c r="B63" s="159"/>
      <c r="C63" s="159"/>
      <c r="D63" s="159"/>
      <c r="E63" s="159"/>
      <c r="F63" s="160"/>
      <c r="G63" s="159"/>
      <c r="H63" s="161"/>
      <c r="I63" s="159"/>
      <c r="J63" s="159"/>
      <c r="K63" s="159"/>
      <c r="M63" s="174"/>
      <c r="N63" s="175"/>
      <c r="O63" s="176"/>
    </row>
    <row r="64" spans="1:17" s="158" customFormat="1" ht="17.25" customHeight="1">
      <c r="B64" s="177" t="s">
        <v>127</v>
      </c>
      <c r="C64" s="163"/>
      <c r="D64" s="159"/>
      <c r="E64" s="165" t="s">
        <v>35</v>
      </c>
      <c r="F64" s="159"/>
      <c r="G64" s="159"/>
      <c r="H64" s="178" t="s">
        <v>12</v>
      </c>
      <c r="I64" s="161"/>
      <c r="J64" s="314" t="s">
        <v>13</v>
      </c>
      <c r="K64" s="314"/>
    </row>
    <row r="65" spans="1:13" s="23" customFormat="1" ht="17.25" customHeight="1">
      <c r="A65" s="179" t="s">
        <v>128</v>
      </c>
      <c r="B65" s="141">
        <f ca="1">IF(J61="不足額はありません",0,J61)</f>
        <v>0</v>
      </c>
      <c r="C65" s="138" t="s">
        <v>4</v>
      </c>
      <c r="D65" s="136" t="s">
        <v>125</v>
      </c>
      <c r="E65" s="328">
        <f>老後資金計算!F61</f>
        <v>0</v>
      </c>
      <c r="F65" s="329"/>
      <c r="G65" s="139" t="s">
        <v>31</v>
      </c>
      <c r="H65" s="140">
        <f>老後資金計算!F65</f>
        <v>0</v>
      </c>
      <c r="I65" s="155" t="s">
        <v>30</v>
      </c>
      <c r="J65" s="180" t="e">
        <f ca="1">IF((B65-E65)/H65&lt;0,0,(B65-E65)/H65)</f>
        <v>#DIV/0!</v>
      </c>
      <c r="K65" s="168" t="s">
        <v>4</v>
      </c>
    </row>
    <row r="66" spans="1:13" s="23" customFormat="1" ht="17.25" customHeight="1">
      <c r="A66" s="179"/>
      <c r="B66" s="181"/>
      <c r="C66" s="138"/>
      <c r="D66" s="136"/>
      <c r="E66" s="182"/>
      <c r="F66" s="182"/>
      <c r="G66" s="183"/>
      <c r="H66" s="146"/>
      <c r="I66" s="155"/>
      <c r="J66" s="184"/>
      <c r="K66" s="168"/>
    </row>
    <row r="67" spans="1:13" s="68" customFormat="1" ht="15.75" customHeight="1"/>
    <row r="68" spans="1:13" s="68" customFormat="1" ht="15.75" customHeight="1">
      <c r="B68" s="185"/>
    </row>
    <row r="69" spans="1:13" s="23" customFormat="1" ht="15.75" customHeight="1">
      <c r="B69" s="315" t="s">
        <v>14</v>
      </c>
      <c r="C69" s="315"/>
      <c r="D69" s="315"/>
      <c r="E69" s="315"/>
      <c r="F69" s="187"/>
      <c r="G69" s="187"/>
    </row>
    <row r="70" spans="1:13" s="23" customFormat="1" ht="9" customHeight="1">
      <c r="B70" s="186"/>
      <c r="C70" s="186"/>
      <c r="D70" s="186"/>
      <c r="E70" s="186"/>
      <c r="F70" s="187"/>
      <c r="G70" s="187"/>
    </row>
    <row r="71" spans="1:13" s="23" customFormat="1" ht="14">
      <c r="B71" s="327" t="s">
        <v>15</v>
      </c>
      <c r="C71" s="327"/>
      <c r="D71" s="327"/>
      <c r="E71" s="327"/>
      <c r="F71" s="327"/>
      <c r="G71" s="327"/>
    </row>
    <row r="72" spans="1:13" s="23" customFormat="1" ht="14">
      <c r="B72" s="320" t="s">
        <v>16</v>
      </c>
      <c r="C72" s="321"/>
      <c r="D72" s="321"/>
      <c r="E72" s="321"/>
      <c r="F72" s="321"/>
      <c r="G72" s="322"/>
      <c r="H72" s="318">
        <v>0.7</v>
      </c>
      <c r="I72" s="319"/>
    </row>
    <row r="73" spans="1:13" s="23" customFormat="1" ht="14">
      <c r="B73" s="188"/>
      <c r="C73" s="189"/>
      <c r="D73" s="189"/>
      <c r="E73" s="187"/>
      <c r="F73" s="189"/>
    </row>
    <row r="74" spans="1:13" s="23" customFormat="1" ht="14">
      <c r="B74" s="190" t="s">
        <v>156</v>
      </c>
      <c r="C74" s="191"/>
      <c r="D74" s="192"/>
      <c r="F74" s="189"/>
    </row>
    <row r="75" spans="1:13" s="23" customFormat="1" ht="14">
      <c r="B75" s="191"/>
      <c r="C75" s="191"/>
      <c r="D75" s="303" t="s">
        <v>129</v>
      </c>
      <c r="E75" s="304"/>
      <c r="F75" s="305"/>
      <c r="G75" s="193" t="s">
        <v>18</v>
      </c>
      <c r="H75" s="316" t="s">
        <v>19</v>
      </c>
      <c r="I75" s="317"/>
      <c r="J75" s="194" t="s">
        <v>22</v>
      </c>
      <c r="K75" s="195"/>
      <c r="L75" s="196" t="s">
        <v>56</v>
      </c>
      <c r="M75" s="197"/>
    </row>
    <row r="76" spans="1:13" s="23" customFormat="1" ht="14">
      <c r="B76" s="198" t="s">
        <v>20</v>
      </c>
      <c r="C76" s="199"/>
      <c r="D76" s="308">
        <v>23.72</v>
      </c>
      <c r="E76" s="309"/>
      <c r="F76" s="200" t="s">
        <v>21</v>
      </c>
      <c r="G76" s="201">
        <f>ROUND(D76,0)</f>
        <v>24</v>
      </c>
      <c r="H76" s="202">
        <f>ROUND(D76,0)+60</f>
        <v>84</v>
      </c>
      <c r="I76" s="203"/>
      <c r="J76" s="323">
        <f>H77-H76</f>
        <v>5</v>
      </c>
      <c r="K76" s="310" t="s">
        <v>6</v>
      </c>
      <c r="L76" s="204">
        <f>H76-65</f>
        <v>19</v>
      </c>
      <c r="M76" s="205" t="s">
        <v>6</v>
      </c>
    </row>
    <row r="77" spans="1:13" s="23" customFormat="1" ht="14">
      <c r="B77" s="198" t="s">
        <v>23</v>
      </c>
      <c r="C77" s="199"/>
      <c r="D77" s="308">
        <v>28.97</v>
      </c>
      <c r="E77" s="309"/>
      <c r="F77" s="206" t="s">
        <v>21</v>
      </c>
      <c r="G77" s="201">
        <f>ROUND(D77,0)</f>
        <v>29</v>
      </c>
      <c r="H77" s="207">
        <f>ROUND(D77,0)+60</f>
        <v>89</v>
      </c>
      <c r="I77" s="199"/>
      <c r="J77" s="324"/>
      <c r="K77" s="311"/>
      <c r="L77" s="208">
        <f>H77-65</f>
        <v>24</v>
      </c>
      <c r="M77" s="209" t="s">
        <v>6</v>
      </c>
    </row>
    <row r="78" spans="1:13" s="23" customFormat="1" ht="14">
      <c r="B78" s="187"/>
      <c r="C78" s="187"/>
      <c r="D78" s="187"/>
      <c r="E78" s="210"/>
      <c r="F78" s="187"/>
    </row>
    <row r="79" spans="1:13" s="23" customFormat="1" ht="14">
      <c r="B79" s="306" t="s">
        <v>24</v>
      </c>
      <c r="C79" s="306"/>
      <c r="D79" s="306"/>
      <c r="E79" s="187"/>
      <c r="F79" s="187"/>
    </row>
    <row r="80" spans="1:13" s="23" customFormat="1" ht="14">
      <c r="B80" s="303" t="s">
        <v>25</v>
      </c>
      <c r="C80" s="304"/>
      <c r="D80" s="304"/>
      <c r="E80" s="304"/>
      <c r="F80" s="304"/>
      <c r="G80" s="305"/>
      <c r="H80" s="211">
        <v>22</v>
      </c>
      <c r="I80" s="212" t="s">
        <v>26</v>
      </c>
    </row>
    <row r="81" spans="2:9" s="23" customFormat="1" ht="14">
      <c r="B81" s="303" t="s">
        <v>27</v>
      </c>
      <c r="C81" s="304"/>
      <c r="D81" s="304"/>
      <c r="E81" s="304"/>
      <c r="F81" s="304"/>
      <c r="G81" s="305"/>
      <c r="H81" s="211">
        <v>34.9</v>
      </c>
      <c r="I81" s="212" t="s">
        <v>26</v>
      </c>
    </row>
    <row r="82" spans="2:9" s="23" customFormat="1" ht="14">
      <c r="B82" s="313" t="s">
        <v>155</v>
      </c>
      <c r="C82" s="313"/>
      <c r="D82" s="313"/>
      <c r="E82" s="313"/>
      <c r="F82" s="313"/>
      <c r="G82" s="313"/>
      <c r="H82" s="313"/>
    </row>
    <row r="83" spans="2:9" s="23" customFormat="1" ht="14"/>
    <row r="84" spans="2:9" s="23" customFormat="1" ht="14"/>
    <row r="85" spans="2:9" s="23" customFormat="1" ht="14"/>
  </sheetData>
  <mergeCells count="30">
    <mergeCell ref="A1:F1"/>
    <mergeCell ref="A20:G20"/>
    <mergeCell ref="F13:I13"/>
    <mergeCell ref="B71:G71"/>
    <mergeCell ref="E65:F65"/>
    <mergeCell ref="D3:F3"/>
    <mergeCell ref="D4:F4"/>
    <mergeCell ref="D5:F5"/>
    <mergeCell ref="B82:H82"/>
    <mergeCell ref="J60:K60"/>
    <mergeCell ref="J64:K64"/>
    <mergeCell ref="B69:E69"/>
    <mergeCell ref="H75:I75"/>
    <mergeCell ref="H72:I72"/>
    <mergeCell ref="B72:G72"/>
    <mergeCell ref="D76:E76"/>
    <mergeCell ref="B80:G80"/>
    <mergeCell ref="J76:J77"/>
    <mergeCell ref="M19:M20"/>
    <mergeCell ref="D77:E77"/>
    <mergeCell ref="D75:F75"/>
    <mergeCell ref="K76:K77"/>
    <mergeCell ref="D27:O27"/>
    <mergeCell ref="D43:O43"/>
    <mergeCell ref="J11:K11"/>
    <mergeCell ref="J13:K13"/>
    <mergeCell ref="K15:L15"/>
    <mergeCell ref="J17:K17"/>
    <mergeCell ref="B81:G81"/>
    <mergeCell ref="B79:D79"/>
  </mergeCells>
  <phoneticPr fontId="3"/>
  <pageMargins left="0.34" right="0.23" top="0.63" bottom="0.35" header="0.36" footer="0.21"/>
  <pageSetup paperSize="9" scale="90"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87"/>
  <sheetViews>
    <sheetView showGridLines="0" workbookViewId="0">
      <pane xSplit="1" topLeftCell="B1" activePane="topRight" state="frozen"/>
      <selection pane="topRight" activeCell="K76" sqref="K76"/>
    </sheetView>
  </sheetViews>
  <sheetFormatPr defaultColWidth="10.26953125" defaultRowHeight="12"/>
  <cols>
    <col min="1" max="1" width="7.54296875" style="35" customWidth="1"/>
    <col min="2" max="5" width="5.7265625" style="49" customWidth="1"/>
    <col min="6" max="16384" width="10.26953125" style="35"/>
  </cols>
  <sheetData>
    <row r="1" spans="1:5" ht="12" customHeight="1">
      <c r="A1" s="37"/>
      <c r="B1" s="36" t="s">
        <v>70</v>
      </c>
      <c r="C1" s="38"/>
      <c r="D1" s="36" t="s">
        <v>71</v>
      </c>
      <c r="E1" s="38"/>
    </row>
    <row r="2" spans="1:5" s="43" customFormat="1" ht="52.5" customHeight="1">
      <c r="A2" s="39" t="s">
        <v>72</v>
      </c>
      <c r="B2" s="40" t="s">
        <v>73</v>
      </c>
      <c r="C2" s="41" t="s">
        <v>74</v>
      </c>
      <c r="D2" s="42" t="s">
        <v>73</v>
      </c>
      <c r="E2" s="42" t="s">
        <v>74</v>
      </c>
    </row>
    <row r="3" spans="1:5">
      <c r="A3" s="44">
        <v>1926</v>
      </c>
      <c r="B3" s="45">
        <v>60</v>
      </c>
      <c r="C3" s="45">
        <v>60</v>
      </c>
      <c r="D3" s="45">
        <v>55</v>
      </c>
      <c r="E3" s="45">
        <v>55</v>
      </c>
    </row>
    <row r="4" spans="1:5">
      <c r="A4" s="44">
        <v>1927</v>
      </c>
      <c r="B4" s="46">
        <v>60</v>
      </c>
      <c r="C4" s="46">
        <v>60</v>
      </c>
      <c r="D4" s="46">
        <v>55</v>
      </c>
      <c r="E4" s="46">
        <v>55</v>
      </c>
    </row>
    <row r="5" spans="1:5">
      <c r="A5" s="44">
        <v>1928</v>
      </c>
      <c r="B5" s="46">
        <v>60</v>
      </c>
      <c r="C5" s="46">
        <v>60</v>
      </c>
      <c r="D5" s="46">
        <v>55</v>
      </c>
      <c r="E5" s="46">
        <v>55</v>
      </c>
    </row>
    <row r="6" spans="1:5">
      <c r="A6" s="44">
        <v>1929</v>
      </c>
      <c r="B6" s="46">
        <v>60</v>
      </c>
      <c r="C6" s="46">
        <v>60</v>
      </c>
      <c r="D6" s="46">
        <v>55</v>
      </c>
      <c r="E6" s="46">
        <v>55</v>
      </c>
    </row>
    <row r="7" spans="1:5">
      <c r="A7" s="44">
        <v>1930</v>
      </c>
      <c r="B7" s="46">
        <v>60</v>
      </c>
      <c r="C7" s="46">
        <v>60</v>
      </c>
      <c r="D7" s="46">
        <v>55</v>
      </c>
      <c r="E7" s="46">
        <v>55</v>
      </c>
    </row>
    <row r="8" spans="1:5">
      <c r="A8" s="44">
        <v>1931</v>
      </c>
      <c r="B8" s="46">
        <v>60</v>
      </c>
      <c r="C8" s="46">
        <v>60</v>
      </c>
      <c r="D8" s="46">
        <v>55</v>
      </c>
      <c r="E8" s="46">
        <v>55</v>
      </c>
    </row>
    <row r="9" spans="1:5">
      <c r="A9" s="44">
        <v>1932</v>
      </c>
      <c r="B9" s="46">
        <v>60</v>
      </c>
      <c r="C9" s="46">
        <v>60</v>
      </c>
      <c r="D9" s="46">
        <v>56</v>
      </c>
      <c r="E9" s="46">
        <v>56</v>
      </c>
    </row>
    <row r="10" spans="1:5">
      <c r="A10" s="44">
        <v>1933</v>
      </c>
      <c r="B10" s="46">
        <v>60</v>
      </c>
      <c r="C10" s="46">
        <v>60</v>
      </c>
      <c r="D10" s="46">
        <v>56</v>
      </c>
      <c r="E10" s="46">
        <v>56</v>
      </c>
    </row>
    <row r="11" spans="1:5">
      <c r="A11" s="44">
        <v>1934</v>
      </c>
      <c r="B11" s="46">
        <v>60</v>
      </c>
      <c r="C11" s="46">
        <v>60</v>
      </c>
      <c r="D11" s="46">
        <v>57</v>
      </c>
      <c r="E11" s="46">
        <v>57</v>
      </c>
    </row>
    <row r="12" spans="1:5">
      <c r="A12" s="44">
        <v>1935</v>
      </c>
      <c r="B12" s="46">
        <v>60</v>
      </c>
      <c r="C12" s="46">
        <v>60</v>
      </c>
      <c r="D12" s="46">
        <v>57</v>
      </c>
      <c r="E12" s="46">
        <v>57</v>
      </c>
    </row>
    <row r="13" spans="1:5">
      <c r="A13" s="44">
        <v>1936</v>
      </c>
      <c r="B13" s="46">
        <v>60</v>
      </c>
      <c r="C13" s="46">
        <v>60</v>
      </c>
      <c r="D13" s="46">
        <v>58</v>
      </c>
      <c r="E13" s="46">
        <v>58</v>
      </c>
    </row>
    <row r="14" spans="1:5">
      <c r="A14" s="44">
        <v>1937</v>
      </c>
      <c r="B14" s="46">
        <v>60</v>
      </c>
      <c r="C14" s="46">
        <v>60</v>
      </c>
      <c r="D14" s="46">
        <v>58</v>
      </c>
      <c r="E14" s="46">
        <v>58</v>
      </c>
    </row>
    <row r="15" spans="1:5">
      <c r="A15" s="44">
        <v>1938</v>
      </c>
      <c r="B15" s="46">
        <v>60</v>
      </c>
      <c r="C15" s="46">
        <v>60</v>
      </c>
      <c r="D15" s="46">
        <v>59</v>
      </c>
      <c r="E15" s="46">
        <v>59</v>
      </c>
    </row>
    <row r="16" spans="1:5">
      <c r="A16" s="44">
        <v>1939</v>
      </c>
      <c r="B16" s="46">
        <v>60</v>
      </c>
      <c r="C16" s="46">
        <v>60</v>
      </c>
      <c r="D16" s="46">
        <v>59</v>
      </c>
      <c r="E16" s="46">
        <v>59</v>
      </c>
    </row>
    <row r="17" spans="1:5">
      <c r="A17" s="44">
        <v>1940</v>
      </c>
      <c r="B17" s="46">
        <v>60</v>
      </c>
      <c r="C17" s="46">
        <v>60</v>
      </c>
      <c r="D17" s="46">
        <v>60</v>
      </c>
      <c r="E17" s="46">
        <v>60</v>
      </c>
    </row>
    <row r="18" spans="1:5">
      <c r="A18" s="44">
        <v>1941</v>
      </c>
      <c r="B18" s="46">
        <v>60</v>
      </c>
      <c r="C18" s="46">
        <v>61</v>
      </c>
      <c r="D18" s="46">
        <v>60</v>
      </c>
      <c r="E18" s="46">
        <v>60</v>
      </c>
    </row>
    <row r="19" spans="1:5">
      <c r="A19" s="44">
        <v>1942</v>
      </c>
      <c r="B19" s="46">
        <v>60</v>
      </c>
      <c r="C19" s="46">
        <v>61</v>
      </c>
      <c r="D19" s="46">
        <v>60</v>
      </c>
      <c r="E19" s="46">
        <v>60</v>
      </c>
    </row>
    <row r="20" spans="1:5">
      <c r="A20" s="44">
        <v>1943</v>
      </c>
      <c r="B20" s="46">
        <v>60</v>
      </c>
      <c r="C20" s="46">
        <v>62</v>
      </c>
      <c r="D20" s="46">
        <v>60</v>
      </c>
      <c r="E20" s="46">
        <v>60</v>
      </c>
    </row>
    <row r="21" spans="1:5">
      <c r="A21" s="44">
        <v>1944</v>
      </c>
      <c r="B21" s="46">
        <v>60</v>
      </c>
      <c r="C21" s="46">
        <v>62</v>
      </c>
      <c r="D21" s="46">
        <v>60</v>
      </c>
      <c r="E21" s="46">
        <v>60</v>
      </c>
    </row>
    <row r="22" spans="1:5">
      <c r="A22" s="44">
        <v>1945</v>
      </c>
      <c r="B22" s="46">
        <v>60</v>
      </c>
      <c r="C22" s="46">
        <v>63</v>
      </c>
      <c r="D22" s="46">
        <v>60</v>
      </c>
      <c r="E22" s="46">
        <v>60</v>
      </c>
    </row>
    <row r="23" spans="1:5">
      <c r="A23" s="44">
        <v>1946</v>
      </c>
      <c r="B23" s="46">
        <v>60</v>
      </c>
      <c r="C23" s="46">
        <v>63</v>
      </c>
      <c r="D23" s="46">
        <v>60</v>
      </c>
      <c r="E23" s="46">
        <v>61</v>
      </c>
    </row>
    <row r="24" spans="1:5">
      <c r="A24" s="44">
        <v>1947</v>
      </c>
      <c r="B24" s="46">
        <v>60</v>
      </c>
      <c r="C24" s="46">
        <v>64</v>
      </c>
      <c r="D24" s="46">
        <v>60</v>
      </c>
      <c r="E24" s="46">
        <v>61</v>
      </c>
    </row>
    <row r="25" spans="1:5">
      <c r="A25" s="44">
        <v>1948</v>
      </c>
      <c r="B25" s="46">
        <v>60</v>
      </c>
      <c r="C25" s="46">
        <v>64</v>
      </c>
      <c r="D25" s="46">
        <v>60</v>
      </c>
      <c r="E25" s="46">
        <v>62</v>
      </c>
    </row>
    <row r="26" spans="1:5">
      <c r="A26" s="44">
        <v>1949</v>
      </c>
      <c r="B26" s="46">
        <v>60</v>
      </c>
      <c r="C26" s="46">
        <v>65</v>
      </c>
      <c r="D26" s="46">
        <v>60</v>
      </c>
      <c r="E26" s="46">
        <v>62</v>
      </c>
    </row>
    <row r="27" spans="1:5">
      <c r="A27" s="44">
        <v>1950</v>
      </c>
      <c r="B27" s="46">
        <v>60</v>
      </c>
      <c r="C27" s="46">
        <v>65</v>
      </c>
      <c r="D27" s="46">
        <v>60</v>
      </c>
      <c r="E27" s="46">
        <v>63</v>
      </c>
    </row>
    <row r="28" spans="1:5">
      <c r="A28" s="44">
        <v>1951</v>
      </c>
      <c r="B28" s="46">
        <v>60</v>
      </c>
      <c r="C28" s="46">
        <v>65</v>
      </c>
      <c r="D28" s="46">
        <v>60</v>
      </c>
      <c r="E28" s="46">
        <v>63</v>
      </c>
    </row>
    <row r="29" spans="1:5">
      <c r="A29" s="44">
        <v>1952</v>
      </c>
      <c r="B29" s="46">
        <v>60</v>
      </c>
      <c r="C29" s="46">
        <v>65</v>
      </c>
      <c r="D29" s="46">
        <v>60</v>
      </c>
      <c r="E29" s="46">
        <v>64</v>
      </c>
    </row>
    <row r="30" spans="1:5">
      <c r="A30" s="44">
        <v>1953</v>
      </c>
      <c r="B30" s="46">
        <v>61</v>
      </c>
      <c r="C30" s="46">
        <v>65</v>
      </c>
      <c r="D30" s="46">
        <v>60</v>
      </c>
      <c r="E30" s="46">
        <v>64</v>
      </c>
    </row>
    <row r="31" spans="1:5">
      <c r="A31" s="44">
        <v>1954</v>
      </c>
      <c r="B31" s="46">
        <v>61</v>
      </c>
      <c r="C31" s="46">
        <v>65</v>
      </c>
      <c r="D31" s="46">
        <v>60</v>
      </c>
      <c r="E31" s="46">
        <v>65</v>
      </c>
    </row>
    <row r="32" spans="1:5">
      <c r="A32" s="44">
        <v>1955</v>
      </c>
      <c r="B32" s="46">
        <v>62</v>
      </c>
      <c r="C32" s="46">
        <v>65</v>
      </c>
      <c r="D32" s="46">
        <v>60</v>
      </c>
      <c r="E32" s="46">
        <v>65</v>
      </c>
    </row>
    <row r="33" spans="1:5">
      <c r="A33" s="44">
        <v>1956</v>
      </c>
      <c r="B33" s="46">
        <v>62</v>
      </c>
      <c r="C33" s="46">
        <v>65</v>
      </c>
      <c r="D33" s="46">
        <v>60</v>
      </c>
      <c r="E33" s="46">
        <v>65</v>
      </c>
    </row>
    <row r="34" spans="1:5">
      <c r="A34" s="44">
        <v>1957</v>
      </c>
      <c r="B34" s="46">
        <v>63</v>
      </c>
      <c r="C34" s="46">
        <v>65</v>
      </c>
      <c r="D34" s="46">
        <v>60</v>
      </c>
      <c r="E34" s="46">
        <v>65</v>
      </c>
    </row>
    <row r="35" spans="1:5">
      <c r="A35" s="44">
        <v>1958</v>
      </c>
      <c r="B35" s="46">
        <v>63</v>
      </c>
      <c r="C35" s="46">
        <v>65</v>
      </c>
      <c r="D35" s="46">
        <v>61</v>
      </c>
      <c r="E35" s="46">
        <v>65</v>
      </c>
    </row>
    <row r="36" spans="1:5">
      <c r="A36" s="44">
        <v>1959</v>
      </c>
      <c r="B36" s="46">
        <v>64</v>
      </c>
      <c r="C36" s="46">
        <v>65</v>
      </c>
      <c r="D36" s="46">
        <v>61</v>
      </c>
      <c r="E36" s="46">
        <v>65</v>
      </c>
    </row>
    <row r="37" spans="1:5">
      <c r="A37" s="44">
        <v>1960</v>
      </c>
      <c r="B37" s="46">
        <v>64</v>
      </c>
      <c r="C37" s="46">
        <v>65</v>
      </c>
      <c r="D37" s="46">
        <v>62</v>
      </c>
      <c r="E37" s="46">
        <v>65</v>
      </c>
    </row>
    <row r="38" spans="1:5">
      <c r="A38" s="44">
        <v>1961</v>
      </c>
      <c r="B38" s="46">
        <v>65</v>
      </c>
      <c r="C38" s="46">
        <v>65</v>
      </c>
      <c r="D38" s="46">
        <v>62</v>
      </c>
      <c r="E38" s="46">
        <v>65</v>
      </c>
    </row>
    <row r="39" spans="1:5">
      <c r="A39" s="44">
        <v>1962</v>
      </c>
      <c r="B39" s="46">
        <v>65</v>
      </c>
      <c r="C39" s="46">
        <v>65</v>
      </c>
      <c r="D39" s="46">
        <v>63</v>
      </c>
      <c r="E39" s="46">
        <v>65</v>
      </c>
    </row>
    <row r="40" spans="1:5">
      <c r="A40" s="44">
        <v>1963</v>
      </c>
      <c r="B40" s="46">
        <v>65</v>
      </c>
      <c r="C40" s="46">
        <v>65</v>
      </c>
      <c r="D40" s="46">
        <v>63</v>
      </c>
      <c r="E40" s="46">
        <v>65</v>
      </c>
    </row>
    <row r="41" spans="1:5">
      <c r="A41" s="44">
        <v>1964</v>
      </c>
      <c r="B41" s="46">
        <v>65</v>
      </c>
      <c r="C41" s="46">
        <v>65</v>
      </c>
      <c r="D41" s="46">
        <v>64</v>
      </c>
      <c r="E41" s="46">
        <v>65</v>
      </c>
    </row>
    <row r="42" spans="1:5">
      <c r="A42" s="44">
        <v>1965</v>
      </c>
      <c r="B42" s="47">
        <v>65</v>
      </c>
      <c r="C42" s="46">
        <v>65</v>
      </c>
      <c r="D42" s="47">
        <v>64</v>
      </c>
      <c r="E42" s="46">
        <v>65</v>
      </c>
    </row>
    <row r="43" spans="1:5">
      <c r="A43" s="44">
        <v>1966</v>
      </c>
      <c r="B43" s="46">
        <v>65</v>
      </c>
      <c r="C43" s="46">
        <v>65</v>
      </c>
      <c r="D43" s="46">
        <v>65</v>
      </c>
      <c r="E43" s="46">
        <v>65</v>
      </c>
    </row>
    <row r="44" spans="1:5">
      <c r="A44" s="44">
        <v>1967</v>
      </c>
      <c r="B44" s="46">
        <v>65</v>
      </c>
      <c r="C44" s="46">
        <v>65</v>
      </c>
      <c r="D44" s="46">
        <v>65</v>
      </c>
      <c r="E44" s="46">
        <v>65</v>
      </c>
    </row>
    <row r="45" spans="1:5">
      <c r="A45" s="44">
        <v>1968</v>
      </c>
      <c r="B45" s="46">
        <v>65</v>
      </c>
      <c r="C45" s="46">
        <v>65</v>
      </c>
      <c r="D45" s="46">
        <v>65</v>
      </c>
      <c r="E45" s="46">
        <v>65</v>
      </c>
    </row>
    <row r="46" spans="1:5">
      <c r="A46" s="44">
        <v>1969</v>
      </c>
      <c r="B46" s="46">
        <v>65</v>
      </c>
      <c r="C46" s="46">
        <v>65</v>
      </c>
      <c r="D46" s="46">
        <v>65</v>
      </c>
      <c r="E46" s="46">
        <v>65</v>
      </c>
    </row>
    <row r="47" spans="1:5">
      <c r="A47" s="44">
        <v>1970</v>
      </c>
      <c r="B47" s="46">
        <v>65</v>
      </c>
      <c r="C47" s="46">
        <v>65</v>
      </c>
      <c r="D47" s="46">
        <v>65</v>
      </c>
      <c r="E47" s="46">
        <v>65</v>
      </c>
    </row>
    <row r="48" spans="1:5">
      <c r="A48" s="44">
        <v>1971</v>
      </c>
      <c r="B48" s="46">
        <v>65</v>
      </c>
      <c r="C48" s="46">
        <v>65</v>
      </c>
      <c r="D48" s="46">
        <v>65</v>
      </c>
      <c r="E48" s="46">
        <v>65</v>
      </c>
    </row>
    <row r="49" spans="1:5">
      <c r="A49" s="44">
        <v>1972</v>
      </c>
      <c r="B49" s="46">
        <v>65</v>
      </c>
      <c r="C49" s="46">
        <v>65</v>
      </c>
      <c r="D49" s="46">
        <v>65</v>
      </c>
      <c r="E49" s="46">
        <v>65</v>
      </c>
    </row>
    <row r="50" spans="1:5">
      <c r="A50" s="44">
        <v>1973</v>
      </c>
      <c r="B50" s="46">
        <v>65</v>
      </c>
      <c r="C50" s="46">
        <v>65</v>
      </c>
      <c r="D50" s="46">
        <v>65</v>
      </c>
      <c r="E50" s="46">
        <v>65</v>
      </c>
    </row>
    <row r="51" spans="1:5">
      <c r="A51" s="44">
        <v>1974</v>
      </c>
      <c r="B51" s="46">
        <v>65</v>
      </c>
      <c r="C51" s="46">
        <v>65</v>
      </c>
      <c r="D51" s="46">
        <v>65</v>
      </c>
      <c r="E51" s="46">
        <v>65</v>
      </c>
    </row>
    <row r="52" spans="1:5">
      <c r="A52" s="44">
        <v>1975</v>
      </c>
      <c r="B52" s="46">
        <v>65</v>
      </c>
      <c r="C52" s="46">
        <v>65</v>
      </c>
      <c r="D52" s="46">
        <v>65</v>
      </c>
      <c r="E52" s="46">
        <v>65</v>
      </c>
    </row>
    <row r="53" spans="1:5">
      <c r="A53" s="44">
        <v>1976</v>
      </c>
      <c r="B53" s="46">
        <v>65</v>
      </c>
      <c r="C53" s="46">
        <v>65</v>
      </c>
      <c r="D53" s="46">
        <v>65</v>
      </c>
      <c r="E53" s="46">
        <v>65</v>
      </c>
    </row>
    <row r="54" spans="1:5">
      <c r="A54" s="44">
        <v>1977</v>
      </c>
      <c r="B54" s="46">
        <v>65</v>
      </c>
      <c r="C54" s="46">
        <v>65</v>
      </c>
      <c r="D54" s="46">
        <v>65</v>
      </c>
      <c r="E54" s="46">
        <v>65</v>
      </c>
    </row>
    <row r="55" spans="1:5">
      <c r="A55" s="44">
        <v>1978</v>
      </c>
      <c r="B55" s="46">
        <v>65</v>
      </c>
      <c r="C55" s="46">
        <v>65</v>
      </c>
      <c r="D55" s="46">
        <v>65</v>
      </c>
      <c r="E55" s="46">
        <v>65</v>
      </c>
    </row>
    <row r="56" spans="1:5">
      <c r="A56" s="44">
        <v>1979</v>
      </c>
      <c r="B56" s="46">
        <v>65</v>
      </c>
      <c r="C56" s="46">
        <v>65</v>
      </c>
      <c r="D56" s="46">
        <v>65</v>
      </c>
      <c r="E56" s="46">
        <v>65</v>
      </c>
    </row>
    <row r="57" spans="1:5">
      <c r="A57" s="44">
        <v>1980</v>
      </c>
      <c r="B57" s="46">
        <v>65</v>
      </c>
      <c r="C57" s="46">
        <v>65</v>
      </c>
      <c r="D57" s="46">
        <v>65</v>
      </c>
      <c r="E57" s="46">
        <v>65</v>
      </c>
    </row>
    <row r="58" spans="1:5">
      <c r="A58" s="44">
        <v>1981</v>
      </c>
      <c r="B58" s="46">
        <v>65</v>
      </c>
      <c r="C58" s="46">
        <v>65</v>
      </c>
      <c r="D58" s="46">
        <v>65</v>
      </c>
      <c r="E58" s="46">
        <v>65</v>
      </c>
    </row>
    <row r="59" spans="1:5">
      <c r="A59" s="44">
        <v>1982</v>
      </c>
      <c r="B59" s="46">
        <v>65</v>
      </c>
      <c r="C59" s="46">
        <v>65</v>
      </c>
      <c r="D59" s="46">
        <v>65</v>
      </c>
      <c r="E59" s="46">
        <v>65</v>
      </c>
    </row>
    <row r="60" spans="1:5">
      <c r="A60" s="44">
        <v>1983</v>
      </c>
      <c r="B60" s="46">
        <v>65</v>
      </c>
      <c r="C60" s="46">
        <v>65</v>
      </c>
      <c r="D60" s="46">
        <v>65</v>
      </c>
      <c r="E60" s="46">
        <v>65</v>
      </c>
    </row>
    <row r="61" spans="1:5">
      <c r="A61" s="44">
        <v>1984</v>
      </c>
      <c r="B61" s="46">
        <v>65</v>
      </c>
      <c r="C61" s="46">
        <v>65</v>
      </c>
      <c r="D61" s="46">
        <v>65</v>
      </c>
      <c r="E61" s="46">
        <v>65</v>
      </c>
    </row>
    <row r="62" spans="1:5">
      <c r="A62" s="44">
        <v>1985</v>
      </c>
      <c r="B62" s="46">
        <v>65</v>
      </c>
      <c r="C62" s="46">
        <v>65</v>
      </c>
      <c r="D62" s="46">
        <v>65</v>
      </c>
      <c r="E62" s="46">
        <v>65</v>
      </c>
    </row>
    <row r="63" spans="1:5">
      <c r="A63" s="44">
        <v>1986</v>
      </c>
      <c r="B63" s="46">
        <v>65</v>
      </c>
      <c r="C63" s="46">
        <v>65</v>
      </c>
      <c r="D63" s="46">
        <v>65</v>
      </c>
      <c r="E63" s="46">
        <v>65</v>
      </c>
    </row>
    <row r="64" spans="1:5">
      <c r="A64" s="44">
        <v>1987</v>
      </c>
      <c r="B64" s="46">
        <v>65</v>
      </c>
      <c r="C64" s="46">
        <v>65</v>
      </c>
      <c r="D64" s="46">
        <v>65</v>
      </c>
      <c r="E64" s="46">
        <v>65</v>
      </c>
    </row>
    <row r="65" spans="1:5">
      <c r="A65" s="44">
        <v>1988</v>
      </c>
      <c r="B65" s="46">
        <v>65</v>
      </c>
      <c r="C65" s="46">
        <v>65</v>
      </c>
      <c r="D65" s="46">
        <v>65</v>
      </c>
      <c r="E65" s="46">
        <v>65</v>
      </c>
    </row>
    <row r="66" spans="1:5">
      <c r="A66" s="44">
        <v>1989</v>
      </c>
      <c r="B66" s="46">
        <v>65</v>
      </c>
      <c r="C66" s="46">
        <v>65</v>
      </c>
      <c r="D66" s="46">
        <v>65</v>
      </c>
      <c r="E66" s="46">
        <v>65</v>
      </c>
    </row>
    <row r="67" spans="1:5">
      <c r="A67" s="44">
        <v>1990</v>
      </c>
      <c r="B67" s="46">
        <v>65</v>
      </c>
      <c r="C67" s="46">
        <v>65</v>
      </c>
      <c r="D67" s="46">
        <v>65</v>
      </c>
      <c r="E67" s="46">
        <v>65</v>
      </c>
    </row>
    <row r="68" spans="1:5">
      <c r="A68" s="44">
        <v>1991</v>
      </c>
      <c r="B68" s="46">
        <v>65</v>
      </c>
      <c r="C68" s="46">
        <v>65</v>
      </c>
      <c r="D68" s="46">
        <v>65</v>
      </c>
      <c r="E68" s="46">
        <v>65</v>
      </c>
    </row>
    <row r="69" spans="1:5">
      <c r="A69" s="44">
        <v>1992</v>
      </c>
      <c r="B69" s="46">
        <v>65</v>
      </c>
      <c r="C69" s="46">
        <v>65</v>
      </c>
      <c r="D69" s="46">
        <v>65</v>
      </c>
      <c r="E69" s="46">
        <v>65</v>
      </c>
    </row>
    <row r="70" spans="1:5">
      <c r="A70" s="44">
        <v>1993</v>
      </c>
      <c r="B70" s="46">
        <v>65</v>
      </c>
      <c r="C70" s="46">
        <v>65</v>
      </c>
      <c r="D70" s="46">
        <v>65</v>
      </c>
      <c r="E70" s="46">
        <v>65</v>
      </c>
    </row>
    <row r="71" spans="1:5">
      <c r="A71" s="44">
        <v>1994</v>
      </c>
      <c r="B71" s="46">
        <v>65</v>
      </c>
      <c r="C71" s="46">
        <v>65</v>
      </c>
      <c r="D71" s="46">
        <v>65</v>
      </c>
      <c r="E71" s="46">
        <v>65</v>
      </c>
    </row>
    <row r="72" spans="1:5">
      <c r="A72" s="44">
        <v>1995</v>
      </c>
      <c r="B72" s="46">
        <v>65</v>
      </c>
      <c r="C72" s="46">
        <v>65</v>
      </c>
      <c r="D72" s="46">
        <v>65</v>
      </c>
      <c r="E72" s="46">
        <v>65</v>
      </c>
    </row>
    <row r="73" spans="1:5">
      <c r="A73" s="44">
        <v>1996</v>
      </c>
      <c r="B73" s="46">
        <v>65</v>
      </c>
      <c r="C73" s="46">
        <v>65</v>
      </c>
      <c r="D73" s="46">
        <v>65</v>
      </c>
      <c r="E73" s="46">
        <v>65</v>
      </c>
    </row>
    <row r="74" spans="1:5">
      <c r="A74" s="44">
        <v>1997</v>
      </c>
      <c r="B74" s="46">
        <v>65</v>
      </c>
      <c r="C74" s="46">
        <v>65</v>
      </c>
      <c r="D74" s="46">
        <v>65</v>
      </c>
      <c r="E74" s="46">
        <v>65</v>
      </c>
    </row>
    <row r="75" spans="1:5">
      <c r="A75" s="44">
        <v>1998</v>
      </c>
      <c r="B75" s="46">
        <v>65</v>
      </c>
      <c r="C75" s="46">
        <v>65</v>
      </c>
      <c r="D75" s="46">
        <v>65</v>
      </c>
      <c r="E75" s="46">
        <v>65</v>
      </c>
    </row>
    <row r="76" spans="1:5">
      <c r="A76" s="44">
        <v>1999</v>
      </c>
      <c r="B76" s="46">
        <v>65</v>
      </c>
      <c r="C76" s="46">
        <v>65</v>
      </c>
      <c r="D76" s="46">
        <v>65</v>
      </c>
      <c r="E76" s="46">
        <v>65</v>
      </c>
    </row>
    <row r="77" spans="1:5">
      <c r="A77" s="44">
        <v>2000</v>
      </c>
      <c r="B77" s="46">
        <v>65</v>
      </c>
      <c r="C77" s="46">
        <v>65</v>
      </c>
      <c r="D77" s="46">
        <v>65</v>
      </c>
      <c r="E77" s="46">
        <v>65</v>
      </c>
    </row>
    <row r="78" spans="1:5">
      <c r="A78" s="44">
        <v>2001</v>
      </c>
      <c r="B78" s="46">
        <v>65</v>
      </c>
      <c r="C78" s="46">
        <v>65</v>
      </c>
      <c r="D78" s="46">
        <v>65</v>
      </c>
      <c r="E78" s="46">
        <v>65</v>
      </c>
    </row>
    <row r="79" spans="1:5">
      <c r="A79" s="44">
        <v>2002</v>
      </c>
      <c r="B79" s="46">
        <v>65</v>
      </c>
      <c r="C79" s="46">
        <v>65</v>
      </c>
      <c r="D79" s="46">
        <v>65</v>
      </c>
      <c r="E79" s="46">
        <v>65</v>
      </c>
    </row>
    <row r="80" spans="1:5">
      <c r="A80" s="44">
        <v>2003</v>
      </c>
      <c r="B80" s="48">
        <v>65</v>
      </c>
      <c r="C80" s="46">
        <v>65</v>
      </c>
      <c r="D80" s="48">
        <v>65</v>
      </c>
      <c r="E80" s="46">
        <v>65</v>
      </c>
    </row>
    <row r="81" spans="1:5">
      <c r="A81" s="44">
        <v>2004</v>
      </c>
      <c r="B81" s="48">
        <v>65</v>
      </c>
      <c r="C81" s="46">
        <v>65</v>
      </c>
      <c r="D81" s="48">
        <v>65</v>
      </c>
      <c r="E81" s="46">
        <v>65</v>
      </c>
    </row>
    <row r="82" spans="1:5">
      <c r="A82" s="44">
        <v>2005</v>
      </c>
      <c r="B82" s="48">
        <v>65</v>
      </c>
      <c r="C82" s="46">
        <v>65</v>
      </c>
      <c r="D82" s="48">
        <v>65</v>
      </c>
      <c r="E82" s="46">
        <v>65</v>
      </c>
    </row>
    <row r="83" spans="1:5">
      <c r="A83" s="44">
        <v>2006</v>
      </c>
      <c r="B83" s="48">
        <v>65</v>
      </c>
      <c r="C83" s="46">
        <v>65</v>
      </c>
      <c r="D83" s="48">
        <v>65</v>
      </c>
      <c r="E83" s="46">
        <v>65</v>
      </c>
    </row>
    <row r="84" spans="1:5">
      <c r="A84" s="44">
        <v>2007</v>
      </c>
      <c r="B84" s="48">
        <v>65</v>
      </c>
      <c r="C84" s="46">
        <v>65</v>
      </c>
      <c r="D84" s="48">
        <v>65</v>
      </c>
      <c r="E84" s="46">
        <v>65</v>
      </c>
    </row>
    <row r="85" spans="1:5">
      <c r="A85" s="44">
        <v>2008</v>
      </c>
      <c r="B85" s="48">
        <v>65</v>
      </c>
      <c r="C85" s="46">
        <v>65</v>
      </c>
      <c r="D85" s="48">
        <v>65</v>
      </c>
      <c r="E85" s="46">
        <v>65</v>
      </c>
    </row>
    <row r="86" spans="1:5">
      <c r="A86" s="44">
        <v>2009</v>
      </c>
      <c r="B86" s="48">
        <v>65</v>
      </c>
      <c r="C86" s="46">
        <v>65</v>
      </c>
      <c r="D86" s="48">
        <v>65</v>
      </c>
      <c r="E86" s="46">
        <v>65</v>
      </c>
    </row>
    <row r="87" spans="1:5">
      <c r="A87" s="44">
        <v>2010</v>
      </c>
      <c r="B87" s="48">
        <v>65</v>
      </c>
      <c r="C87" s="46">
        <v>65</v>
      </c>
      <c r="D87" s="48">
        <v>65</v>
      </c>
      <c r="E87" s="46">
        <v>65</v>
      </c>
    </row>
  </sheetData>
  <autoFilter ref="A2:E80"/>
  <phoneticPr fontId="18"/>
  <pageMargins left="0.78700000000000003" right="0.78700000000000003" top="0.98399999999999999" bottom="0.98399999999999999" header="0.51200000000000001" footer="0.51200000000000001"/>
  <pageSetup paperSize="9" scale="64" orientation="portrait" horizontalDpi="4294967293" verticalDpi="0" r:id="rId1"/>
  <headerFooter alignWithMargins="0">
    <oddHeader>&amp;F</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老後資金計算</vt:lpstr>
      <vt:lpstr>計算シート</vt:lpstr>
      <vt:lpstr>年金受取開始年齢</vt:lpstr>
      <vt:lpstr>T_年金受給年齢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和泉昭子</dc:creator>
  <cp:lastModifiedBy>Atsuko Sumi</cp:lastModifiedBy>
  <cp:lastPrinted>2009-12-08T15:25:37Z</cp:lastPrinted>
  <dcterms:created xsi:type="dcterms:W3CDTF">2007-05-14T14:08:53Z</dcterms:created>
  <dcterms:modified xsi:type="dcterms:W3CDTF">2019-03-27T05:06:59Z</dcterms:modified>
</cp:coreProperties>
</file>